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daver\Desktop\agile-cmmi3-safe6\"/>
    </mc:Choice>
  </mc:AlternateContent>
  <xr:revisionPtr revIDLastSave="0" documentId="13_ncr:1_{E82974E4-2E63-4456-A3D1-CC159763F3C1}" xr6:coauthVersionLast="47" xr6:coauthVersionMax="47" xr10:uidLastSave="{00000000-0000-0000-0000-000000000000}"/>
  <bookViews>
    <workbookView xWindow="-120" yWindow="-120" windowWidth="29040" windowHeight="15840" tabRatio="190" xr2:uid="{B20F9064-48BB-41EB-83D8-E7446A8A2B80}"/>
  </bookViews>
  <sheets>
    <sheet name="Mapping" sheetId="1" r:id="rId1"/>
    <sheet name="Score" sheetId="2" r:id="rId2"/>
  </sheets>
  <definedNames>
    <definedName name="_xlnm.Print_Area" localSheetId="0">Mapping!$A$1:$N$276</definedName>
    <definedName name="_xlnm.Print_Titles" localSheetId="0">Mapping!$4:$4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 i="1" l="1" a="1"/>
  <c r="N4" i="1"/>
  <c r="M4" i="1" a="1"/>
  <c r="M4" i="1"/>
  <c r="L4" i="1" a="1"/>
  <c r="L4" i="1"/>
  <c r="K4" i="1" a="1"/>
  <c r="K4" i="1"/>
  <c r="J4" i="1" a="1"/>
  <c r="J4" i="1"/>
  <c r="N1" i="1" a="1"/>
  <c r="N1" i="1" s="1"/>
  <c r="M1" i="1" a="1"/>
  <c r="M1" i="1"/>
  <c r="L1" i="1" a="1"/>
  <c r="L1" i="1"/>
  <c r="K1" i="1" a="1"/>
  <c r="K1" i="1" s="1"/>
  <c r="J1" i="1" a="1"/>
  <c r="J1" i="1"/>
  <c r="I4" i="1" a="1"/>
  <c r="I4" i="1" s="1"/>
  <c r="H4" i="1" a="1"/>
  <c r="H4" i="1"/>
  <c r="G4" i="1" a="1"/>
  <c r="G4" i="1" s="1"/>
  <c r="F4" i="1"/>
  <c r="E4" i="1" a="1"/>
  <c r="E4" i="1"/>
  <c r="D4" i="1" a="1"/>
  <c r="D4" i="1"/>
  <c r="C4" i="1" a="1"/>
  <c r="C4" i="1"/>
  <c r="B4" i="1" a="1"/>
  <c r="B4" i="1" s="1"/>
  <c r="A4" i="1" a="1"/>
  <c r="A4" i="1"/>
  <c r="B1" i="1" l="1" a="1"/>
  <c r="B1" i="1" s="1"/>
  <c r="C1" i="1" a="1"/>
  <c r="C1" i="1" s="1"/>
  <c r="D1" i="1" a="1"/>
  <c r="D1" i="1" s="1"/>
  <c r="E1" i="1" a="1"/>
  <c r="E1" i="1" s="1"/>
  <c r="F1" i="1"/>
  <c r="G1" i="1" a="1"/>
  <c r="G1" i="1"/>
  <c r="H1" i="1" a="1"/>
  <c r="H1" i="1" s="1"/>
  <c r="I1" i="1" a="1"/>
  <c r="I1" i="1" s="1"/>
  <c r="A1" i="1" a="1"/>
  <c r="A1" i="1" s="1"/>
  <c r="C32" i="2"/>
  <c r="C31" i="2"/>
  <c r="C30" i="2"/>
  <c r="C29" i="2"/>
  <c r="C28" i="2"/>
  <c r="C27" i="2"/>
  <c r="C26" i="2"/>
  <c r="C25" i="2"/>
  <c r="C24" i="2"/>
  <c r="C23" i="2"/>
  <c r="C22" i="2"/>
  <c r="C21" i="2"/>
  <c r="C20" i="2"/>
  <c r="C19" i="2"/>
  <c r="C18" i="2"/>
  <c r="C17" i="2"/>
  <c r="C16" i="2"/>
  <c r="C15" i="2"/>
  <c r="C14" i="2"/>
  <c r="C13" i="2"/>
  <c r="C12" i="2"/>
  <c r="C11" i="2"/>
  <c r="C10" i="2"/>
  <c r="C9" i="2"/>
  <c r="C8" i="2"/>
  <c r="C7" i="2"/>
  <c r="C6" i="2"/>
  <c r="C5" i="2"/>
  <c r="C4" i="2"/>
  <c r="C3" i="2"/>
  <c r="C2" i="2"/>
  <c r="A3" i="2"/>
  <c r="A4" i="2" s="1"/>
  <c r="A5" i="2" s="1"/>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B2" i="2"/>
  <c r="B3" i="2"/>
  <c r="B4"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V276" i="1"/>
  <c r="V275" i="1"/>
  <c r="V274" i="1"/>
  <c r="V273" i="1"/>
  <c r="V272" i="1"/>
  <c r="V271" i="1"/>
  <c r="W270" i="1" s="1"/>
  <c r="D32" i="2" s="1"/>
  <c r="E32" i="2" s="1"/>
  <c r="V270" i="1"/>
  <c r="V269" i="1"/>
  <c r="V268" i="1"/>
  <c r="V267" i="1"/>
  <c r="V266" i="1"/>
  <c r="V265" i="1"/>
  <c r="V264" i="1"/>
  <c r="V263" i="1"/>
  <c r="V262" i="1"/>
  <c r="V261" i="1"/>
  <c r="V260" i="1"/>
  <c r="V259" i="1"/>
  <c r="V258" i="1"/>
  <c r="V257" i="1"/>
  <c r="V256" i="1"/>
  <c r="V255" i="1"/>
  <c r="V254" i="1"/>
  <c r="V253" i="1"/>
  <c r="V252" i="1"/>
  <c r="V251" i="1"/>
  <c r="W250" i="1" s="1"/>
  <c r="D30" i="2" s="1"/>
  <c r="E30" i="2" s="1"/>
  <c r="V250" i="1"/>
  <c r="V249" i="1"/>
  <c r="V248" i="1"/>
  <c r="V247" i="1"/>
  <c r="V246" i="1"/>
  <c r="V245" i="1"/>
  <c r="V244" i="1"/>
  <c r="V243" i="1"/>
  <c r="V242" i="1"/>
  <c r="V241" i="1"/>
  <c r="V240" i="1"/>
  <c r="V239" i="1"/>
  <c r="V238" i="1"/>
  <c r="V237" i="1"/>
  <c r="V236" i="1"/>
  <c r="V235" i="1"/>
  <c r="V234" i="1"/>
  <c r="V233" i="1"/>
  <c r="V232" i="1"/>
  <c r="V231" i="1"/>
  <c r="V230" i="1"/>
  <c r="V229" i="1"/>
  <c r="V228" i="1"/>
  <c r="V227" i="1"/>
  <c r="V226" i="1"/>
  <c r="V225" i="1"/>
  <c r="V224" i="1"/>
  <c r="V223" i="1"/>
  <c r="V222" i="1"/>
  <c r="V221" i="1"/>
  <c r="V220" i="1"/>
  <c r="V219" i="1"/>
  <c r="W218" i="1" s="1"/>
  <c r="D28" i="2" s="1"/>
  <c r="E28" i="2" s="1"/>
  <c r="V218" i="1"/>
  <c r="V217" i="1"/>
  <c r="V216" i="1"/>
  <c r="V215" i="1"/>
  <c r="V214" i="1"/>
  <c r="V213" i="1"/>
  <c r="V212" i="1"/>
  <c r="V211" i="1"/>
  <c r="V210" i="1"/>
  <c r="V209" i="1"/>
  <c r="V208" i="1"/>
  <c r="V207" i="1"/>
  <c r="V206" i="1"/>
  <c r="V205" i="1"/>
  <c r="V204" i="1"/>
  <c r="V203" i="1"/>
  <c r="W203" i="1" s="1"/>
  <c r="D26" i="2" s="1"/>
  <c r="E26" i="2" s="1"/>
  <c r="V202" i="1"/>
  <c r="V201" i="1"/>
  <c r="V200" i="1"/>
  <c r="V199" i="1"/>
  <c r="V198" i="1"/>
  <c r="V197" i="1"/>
  <c r="V196" i="1"/>
  <c r="V195" i="1"/>
  <c r="V194" i="1"/>
  <c r="V193" i="1"/>
  <c r="V192" i="1"/>
  <c r="V191" i="1"/>
  <c r="V190" i="1"/>
  <c r="V189" i="1"/>
  <c r="V188" i="1"/>
  <c r="V187" i="1"/>
  <c r="V186" i="1"/>
  <c r="V185" i="1"/>
  <c r="V184" i="1"/>
  <c r="V183" i="1"/>
  <c r="W182" i="1" s="1"/>
  <c r="D24" i="2" s="1"/>
  <c r="E24" i="2" s="1"/>
  <c r="V182" i="1"/>
  <c r="V181" i="1"/>
  <c r="V180" i="1"/>
  <c r="V179" i="1"/>
  <c r="V178" i="1"/>
  <c r="V177" i="1"/>
  <c r="V176" i="1"/>
  <c r="V175" i="1"/>
  <c r="V174" i="1"/>
  <c r="V173" i="1"/>
  <c r="W173" i="1" s="1"/>
  <c r="D23" i="2" s="1"/>
  <c r="E23" i="2" s="1"/>
  <c r="V172" i="1"/>
  <c r="V171" i="1"/>
  <c r="V170" i="1"/>
  <c r="V169" i="1"/>
  <c r="V168" i="1"/>
  <c r="V167" i="1"/>
  <c r="V166" i="1"/>
  <c r="V165" i="1"/>
  <c r="W165" i="1" s="1"/>
  <c r="D22" i="2" s="1"/>
  <c r="E22" i="2" s="1"/>
  <c r="V164" i="1"/>
  <c r="V163" i="1"/>
  <c r="V162" i="1"/>
  <c r="V161" i="1"/>
  <c r="V160" i="1"/>
  <c r="V159" i="1"/>
  <c r="V158" i="1"/>
  <c r="V157" i="1"/>
  <c r="V156" i="1"/>
  <c r="V155" i="1"/>
  <c r="V154" i="1"/>
  <c r="V153" i="1"/>
  <c r="W152" i="1" s="1"/>
  <c r="D20" i="2" s="1"/>
  <c r="E20" i="2" s="1"/>
  <c r="V152" i="1"/>
  <c r="V151" i="1"/>
  <c r="V150" i="1"/>
  <c r="V149" i="1"/>
  <c r="V148" i="1"/>
  <c r="V147" i="1"/>
  <c r="V146" i="1"/>
  <c r="V145" i="1"/>
  <c r="V144" i="1"/>
  <c r="V143" i="1"/>
  <c r="V142" i="1"/>
  <c r="V141" i="1"/>
  <c r="V140" i="1"/>
  <c r="V139" i="1"/>
  <c r="V138" i="1"/>
  <c r="V137" i="1"/>
  <c r="W137" i="1" s="1"/>
  <c r="D19" i="2" s="1"/>
  <c r="E19" i="2" s="1"/>
  <c r="V136" i="1"/>
  <c r="V135" i="1"/>
  <c r="V134" i="1"/>
  <c r="V133" i="1"/>
  <c r="V132" i="1"/>
  <c r="V131" i="1"/>
  <c r="V130" i="1"/>
  <c r="V129" i="1"/>
  <c r="V128" i="1"/>
  <c r="V127" i="1"/>
  <c r="W127" i="1" s="1"/>
  <c r="D18" i="2" s="1"/>
  <c r="E18" i="2" s="1"/>
  <c r="V126" i="1"/>
  <c r="V125" i="1"/>
  <c r="V124" i="1"/>
  <c r="V123" i="1"/>
  <c r="V122" i="1"/>
  <c r="V121" i="1"/>
  <c r="W121" i="1" s="1"/>
  <c r="D17" i="2" s="1"/>
  <c r="E17" i="2" s="1"/>
  <c r="V120" i="1"/>
  <c r="V119" i="1"/>
  <c r="V118" i="1"/>
  <c r="V117" i="1"/>
  <c r="V116" i="1"/>
  <c r="V115" i="1"/>
  <c r="W114" i="1" s="1"/>
  <c r="D16" i="2" s="1"/>
  <c r="E16" i="2" s="1"/>
  <c r="V114" i="1"/>
  <c r="V113" i="1"/>
  <c r="V112" i="1"/>
  <c r="V111" i="1"/>
  <c r="V110" i="1"/>
  <c r="V109" i="1"/>
  <c r="V108" i="1"/>
  <c r="V107" i="1"/>
  <c r="V106" i="1"/>
  <c r="V105" i="1"/>
  <c r="W105" i="1" s="1"/>
  <c r="D15" i="2" s="1"/>
  <c r="E15" i="2" s="1"/>
  <c r="V104" i="1"/>
  <c r="V103" i="1"/>
  <c r="V102" i="1"/>
  <c r="V101" i="1"/>
  <c r="V100" i="1"/>
  <c r="V99" i="1"/>
  <c r="W99" i="1" s="1"/>
  <c r="D14" i="2" s="1"/>
  <c r="E14" i="2" s="1"/>
  <c r="V98" i="1"/>
  <c r="V97" i="1"/>
  <c r="V96" i="1"/>
  <c r="V95" i="1"/>
  <c r="V94" i="1"/>
  <c r="V93" i="1"/>
  <c r="V92" i="1"/>
  <c r="V91" i="1"/>
  <c r="W91" i="1" s="1"/>
  <c r="D13" i="2" s="1"/>
  <c r="E13" i="2" s="1"/>
  <c r="V90" i="1"/>
  <c r="V89" i="1"/>
  <c r="V88" i="1"/>
  <c r="V87" i="1"/>
  <c r="V86" i="1"/>
  <c r="V85" i="1"/>
  <c r="W85" i="1" s="1"/>
  <c r="D12" i="2" s="1"/>
  <c r="E12" i="2" s="1"/>
  <c r="V84" i="1"/>
  <c r="V83" i="1"/>
  <c r="V82" i="1"/>
  <c r="V81" i="1"/>
  <c r="V80" i="1"/>
  <c r="V79" i="1"/>
  <c r="V78" i="1"/>
  <c r="V77" i="1"/>
  <c r="V76" i="1"/>
  <c r="V75" i="1"/>
  <c r="V74" i="1"/>
  <c r="V73" i="1"/>
  <c r="V72" i="1"/>
  <c r="V71" i="1"/>
  <c r="W70" i="1" s="1"/>
  <c r="D10" i="2" s="1"/>
  <c r="E10" i="2" s="1"/>
  <c r="V70" i="1"/>
  <c r="V69" i="1"/>
  <c r="V68" i="1"/>
  <c r="V67" i="1"/>
  <c r="V66" i="1"/>
  <c r="V65" i="1"/>
  <c r="V64" i="1"/>
  <c r="V63" i="1"/>
  <c r="W63" i="1" s="1"/>
  <c r="D9" i="2" s="1"/>
  <c r="E9" i="2" s="1"/>
  <c r="V62" i="1"/>
  <c r="V61" i="1"/>
  <c r="V60" i="1"/>
  <c r="V59" i="1"/>
  <c r="V58" i="1"/>
  <c r="V57" i="1"/>
  <c r="V56" i="1"/>
  <c r="V55" i="1"/>
  <c r="V54" i="1"/>
  <c r="V53" i="1"/>
  <c r="V52" i="1"/>
  <c r="V51" i="1"/>
  <c r="W50" i="1" s="1"/>
  <c r="D8" i="2" s="1"/>
  <c r="E8" i="2" s="1"/>
  <c r="V50" i="1"/>
  <c r="V49" i="1"/>
  <c r="V48" i="1"/>
  <c r="V47" i="1"/>
  <c r="V46" i="1"/>
  <c r="V45" i="1"/>
  <c r="V44" i="1"/>
  <c r="V43" i="1"/>
  <c r="V42" i="1"/>
  <c r="V41" i="1"/>
  <c r="V40" i="1"/>
  <c r="V39" i="1"/>
  <c r="W38" i="1" s="1"/>
  <c r="D6" i="2" s="1"/>
  <c r="E6" i="2" s="1"/>
  <c r="V38" i="1"/>
  <c r="V37" i="1"/>
  <c r="V36" i="1"/>
  <c r="V35" i="1"/>
  <c r="V34" i="1"/>
  <c r="V33" i="1"/>
  <c r="V32" i="1"/>
  <c r="V31" i="1"/>
  <c r="V30" i="1"/>
  <c r="V29" i="1"/>
  <c r="V28" i="1"/>
  <c r="V27" i="1"/>
  <c r="V26" i="1"/>
  <c r="V25" i="1"/>
  <c r="V24" i="1"/>
  <c r="V23" i="1"/>
  <c r="V22" i="1"/>
  <c r="V21" i="1"/>
  <c r="V20" i="1"/>
  <c r="V19" i="1"/>
  <c r="W18" i="1" s="1"/>
  <c r="D4" i="2" s="1"/>
  <c r="E4" i="2" s="1"/>
  <c r="V18" i="1"/>
  <c r="V17" i="1"/>
  <c r="V16" i="1"/>
  <c r="V15" i="1"/>
  <c r="V14" i="1"/>
  <c r="V13" i="1"/>
  <c r="W13" i="1" s="1"/>
  <c r="D3" i="2" s="1"/>
  <c r="E3" i="2" s="1"/>
  <c r="V12" i="1"/>
  <c r="V11" i="1"/>
  <c r="V10" i="1"/>
  <c r="V9" i="1"/>
  <c r="V8" i="1"/>
  <c r="V7" i="1"/>
  <c r="V6" i="1"/>
  <c r="V5" i="1"/>
  <c r="W5" i="1" s="1"/>
  <c r="D2" i="2" s="1"/>
  <c r="E2" i="2" s="1"/>
  <c r="W262" i="1" l="1"/>
  <c r="D31" i="2" s="1"/>
  <c r="E31" i="2" s="1"/>
  <c r="W28" i="1"/>
  <c r="D5" i="2" s="1"/>
  <c r="E5" i="2" s="1"/>
  <c r="W44" i="1"/>
  <c r="D7" i="2" s="1"/>
  <c r="E7" i="2" s="1"/>
  <c r="W78" i="1"/>
  <c r="D11" i="2" s="1"/>
  <c r="E11" i="2" s="1"/>
  <c r="W158" i="1"/>
  <c r="D21" i="2" s="1"/>
  <c r="E21" i="2" s="1"/>
  <c r="W192" i="1"/>
  <c r="D25" i="2" s="1"/>
  <c r="E25" i="2" s="1"/>
  <c r="W210" i="1"/>
  <c r="D27" i="2" s="1"/>
  <c r="E27" i="2" s="1"/>
  <c r="W240" i="1"/>
  <c r="D29" i="2" s="1"/>
  <c r="E29"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<sst xmlns="http://schemas.openxmlformats.org/spreadsheetml/2006/main" count="2194" uniqueCount="1325">
  <si>
    <t>Doing</t>
  </si>
  <si>
    <t>Managing</t>
  </si>
  <si>
    <t>Enabling</t>
  </si>
  <si>
    <t>Improving</t>
  </si>
  <si>
    <t>Delivering &amp; Managing Services</t>
  </si>
  <si>
    <t>Ensuring Quality</t>
  </si>
  <si>
    <t>Selecting &amp; Managing Suppliers</t>
  </si>
  <si>
    <t>Managing Business Resilience</t>
  </si>
  <si>
    <t>Managing the Workforce</t>
  </si>
  <si>
    <t>Planning &amp; Managing Work</t>
  </si>
  <si>
    <t>Managing Data</t>
  </si>
  <si>
    <t>Managing Security &amp; Safety</t>
  </si>
  <si>
    <t>Supporting Implementation</t>
  </si>
  <si>
    <t>Improving Performance</t>
  </si>
  <si>
    <t>Sustaining Habit &amp; Persistence</t>
  </si>
  <si>
    <t>Engineering &amp; Developing Products</t>
  </si>
  <si>
    <t>Process Quality Assurance</t>
  </si>
  <si>
    <t>Core</t>
  </si>
  <si>
    <t>Data</t>
  </si>
  <si>
    <t>People</t>
  </si>
  <si>
    <t>Safety</t>
  </si>
  <si>
    <t>Security</t>
  </si>
  <si>
    <t>Virtual</t>
  </si>
  <si>
    <t>Level 1</t>
  </si>
  <si>
    <t>SDM 1.1</t>
  </si>
  <si>
    <t>Use the service system to deliver services.</t>
  </si>
  <si>
    <t>Level 2</t>
  </si>
  <si>
    <t>SDM 2.1</t>
  </si>
  <si>
    <t>Develop, record, keep updated, and follow service agreements.</t>
  </si>
  <si>
    <t>SDM 2.2</t>
  </si>
  <si>
    <t>Receive and process service requests in accordance with service agreements.</t>
  </si>
  <si>
    <t>SDM 2.3</t>
  </si>
  <si>
    <t>Deliver services in accordance with service agreements.</t>
  </si>
  <si>
    <t>SDM 2.4</t>
  </si>
  <si>
    <t>Analyze existing service agreements and service data to prepare for updated or new agreements.</t>
  </si>
  <si>
    <t>SDM 2.5</t>
  </si>
  <si>
    <t>Develop, record, keep updated, and follow the approach for operating and changing the service system.</t>
  </si>
  <si>
    <t>SDM 2.6</t>
  </si>
  <si>
    <t>Confirm the readiness of the service system to support the delivery of services.</t>
  </si>
  <si>
    <t>Level 3</t>
  </si>
  <si>
    <t>SDM 3.1</t>
  </si>
  <si>
    <t>Develop, record, keep updated, and use organizational standard service systems and agreements.</t>
  </si>
  <si>
    <t>II 1.1</t>
  </si>
  <si>
    <t>Perform processes that address the intent of the Level 1 practices.</t>
  </si>
  <si>
    <t>II 2.1</t>
  </si>
  <si>
    <t>Provide sufficient resources, funding, and training for developing and performing processes.</t>
  </si>
  <si>
    <t>II 2.2</t>
  </si>
  <si>
    <t>Develop and keep processes updated, and verify they are being followed.</t>
  </si>
  <si>
    <t>II 3.1</t>
  </si>
  <si>
    <t>Use organizational processes and process assets to plan, manage, and perform the work.</t>
  </si>
  <si>
    <t>II 3.2</t>
  </si>
  <si>
    <t>Evaluate the adherence to and effectiveness of the organizational processes.</t>
  </si>
  <si>
    <t>II 3.3</t>
  </si>
  <si>
    <t>Contribute process-related information or process assets to the organization.</t>
  </si>
  <si>
    <t>Level 4</t>
  </si>
  <si>
    <t>II 4.1</t>
  </si>
  <si>
    <t>Develop the organizational capability to understand and apply statistical and other quantitative techniques to accomplish the work.</t>
  </si>
  <si>
    <t>GOV 1.1</t>
  </si>
  <si>
    <t>Senior management identifies what is important for doing the work and defines the approach needed to accomplish the objectives of the organization.</t>
  </si>
  <si>
    <t>GOV 2.1</t>
  </si>
  <si>
    <t>Senior management defines, keeps updated, and communicates organizational directives for process implementation and performance improvement based on organization needs and objectives.</t>
  </si>
  <si>
    <t>GOV 2.2</t>
  </si>
  <si>
    <t>Senior management provides funding, resources, and training for developing, supporting, performing, improving, and evaluating adherence to processes.</t>
  </si>
  <si>
    <t>GOV 2.3</t>
  </si>
  <si>
    <t>Senior management identifies their information needs and uses the collected information to provide governance and oversight of effective process implementation and performance improvement.</t>
  </si>
  <si>
    <t>GOV 2.4</t>
  </si>
  <si>
    <t>Senior management assigns authority and holds people accountable for adhering to organization directives and achieving process implementation and performance improvement objectives.</t>
  </si>
  <si>
    <t>GOV 3.1</t>
  </si>
  <si>
    <t>Senior management ensures that measures supporting objectives throughout the organization are collected, analyzed, and used.</t>
  </si>
  <si>
    <t>GOV 3.2</t>
  </si>
  <si>
    <t>Senior management ensures that competencies and processes are aligned with the objectives of the organization.</t>
  </si>
  <si>
    <t>GOV 4.1</t>
  </si>
  <si>
    <t>Senior management verifies that selected decisions are driven by statistical and quantitative analysis related to performance and achievement of quality and process performance objectives.</t>
  </si>
  <si>
    <t>PCM 1.1</t>
  </si>
  <si>
    <t>Develop a support structure to provide process guidance, identify and fix process problems, and continuously improve processes.</t>
  </si>
  <si>
    <t>PCM 1.2</t>
  </si>
  <si>
    <t>Appraise the current process implementation and identify strengths and weaknesses.</t>
  </si>
  <si>
    <t>PCM 1.3</t>
  </si>
  <si>
    <t>Address improvement opportunities or process issues.</t>
  </si>
  <si>
    <t>PCM 2.1</t>
  </si>
  <si>
    <t>Identify improvements to the processes and process assets.</t>
  </si>
  <si>
    <t>PCM 2.2</t>
  </si>
  <si>
    <t>Develop, keep updated, and follow plans for implementing selected process improvements.</t>
  </si>
  <si>
    <t>PCM 3.1</t>
  </si>
  <si>
    <t>Develop, keep updated, and use process improvement objectives traceable to the business objectives.</t>
  </si>
  <si>
    <t>PCM 3.2</t>
  </si>
  <si>
    <t>Identify processes that are the largest contributors to meeting business objectives.</t>
  </si>
  <si>
    <t>PCM 3.3</t>
  </si>
  <si>
    <t>Explore and evaluate potential new processes, techniques, methods, and tools to identify improvement opportunities.</t>
  </si>
  <si>
    <t>PCM 3.4</t>
  </si>
  <si>
    <t>Provide support for implementing, deploying, and sustaining process improvements.</t>
  </si>
  <si>
    <t>PCM 3.5</t>
  </si>
  <si>
    <t>Deploy organizational standard processes and process assets.</t>
  </si>
  <si>
    <t>PCM 3.6</t>
  </si>
  <si>
    <t>Evaluate and report the effectiveness of deployed improvements in achieving process improvement objectives.</t>
  </si>
  <si>
    <t>PCM 4.1</t>
  </si>
  <si>
    <t>Use statistical and other quantitative techniques to validate selected performance improvements against proposed improvement expectations, business objectives, or quality and process performance objectives.</t>
  </si>
  <si>
    <t>PAD 1.1</t>
  </si>
  <si>
    <t>Develop process assets to perform the work.</t>
  </si>
  <si>
    <t>PAD 2.1</t>
  </si>
  <si>
    <t>Develop, buy, or reuse process assets.</t>
  </si>
  <si>
    <t>PAD 2.3</t>
  </si>
  <si>
    <t>Make processes and assets available.</t>
  </si>
  <si>
    <t>PAD 3.1</t>
  </si>
  <si>
    <t>Develop, keep updated, and follow a strategy for building and updating process assets.</t>
  </si>
  <si>
    <t>PAD 3.2</t>
  </si>
  <si>
    <t>Develop, record, and keep updated a process architecture that describes the structure of the organization’s processes and process assets.</t>
  </si>
  <si>
    <t>PAD 3.3</t>
  </si>
  <si>
    <t>Develop, keep updated, and make the organization’s processes and assets available for use in a process asset library.</t>
  </si>
  <si>
    <t>PAD 3.4</t>
  </si>
  <si>
    <t>Develop, keep updated, and use tailoring criteria and guidelines for the set of standard processes and assets.</t>
  </si>
  <si>
    <t>PAD 3.5</t>
  </si>
  <si>
    <t>Develop, keep updated, and make work environment standards available for use.</t>
  </si>
  <si>
    <t>PAD 3.6</t>
  </si>
  <si>
    <t>Develop, keep updated, and make organizational measurement and analysis standards available for use.</t>
  </si>
  <si>
    <t>MPM 1.1</t>
  </si>
  <si>
    <t>Identify and address performance issues.</t>
  </si>
  <si>
    <t>MPM 2.1</t>
  </si>
  <si>
    <t>Derive and record measurement and performance objectives from selected business needs and objectives and keep them updated.</t>
  </si>
  <si>
    <t>MPM 2.2</t>
  </si>
  <si>
    <t>Develop, keep updated, and use operational definitions for measures.</t>
  </si>
  <si>
    <t>MPM 2.3</t>
  </si>
  <si>
    <t>Obtain specified measurement data according to the operational definitions.</t>
  </si>
  <si>
    <t>MPM 2.4</t>
  </si>
  <si>
    <t>Analyze performance and measurement data according to the operational definitions.</t>
  </si>
  <si>
    <t>MPM 2.5</t>
  </si>
  <si>
    <t>Store measurement data, measurement specifications, and analysis results according to the operational definitions.</t>
  </si>
  <si>
    <t>MPM 2.6</t>
  </si>
  <si>
    <t>Take actions to address identified issues with meeting measurement and performance objectives.</t>
  </si>
  <si>
    <t>MPM 3.1</t>
  </si>
  <si>
    <t>Develop, keep updated, and use the organization’s measurement and performance objectives traceable to business objectives.</t>
  </si>
  <si>
    <t>MPM 3.2</t>
  </si>
  <si>
    <t>Follow organizational processes and standards to develop and use operational definitions for measures and keep them updated.</t>
  </si>
  <si>
    <t>MPM 3.3</t>
  </si>
  <si>
    <t>Develop, keep updated, and follow a data quality process.</t>
  </si>
  <si>
    <t>MPM 3.4</t>
  </si>
  <si>
    <t>Develop, keep updated, and use the organization’s measurement repository.</t>
  </si>
  <si>
    <t>MPM 3.5</t>
  </si>
  <si>
    <t>Analyze organizational performance using measurement and performance data to determine and address performance improvement needs.</t>
  </si>
  <si>
    <t>MPM 3.6</t>
  </si>
  <si>
    <t>Periodically communicate performance results to the organization.</t>
  </si>
  <si>
    <t>MPM 4.1</t>
  </si>
  <si>
    <t>Use statistical and other quantitative techniques to develop, keep updated, and communicate quality and process performance objectives that are traceable to business objectives.</t>
  </si>
  <si>
    <t>MPM 4.2</t>
  </si>
  <si>
    <t>Select measures and analytic techniques to quantitatively manage performance to achieve quality and process performance objectives.</t>
  </si>
  <si>
    <t>Collect measures and record performance.</t>
  </si>
  <si>
    <t>MPM 1.2</t>
  </si>
  <si>
    <t>PAD 2.2</t>
  </si>
  <si>
    <t>Determine what process assets will be needed to perform the work.</t>
  </si>
  <si>
    <t>DAR 1.1</t>
  </si>
  <si>
    <t>Define and record the alternatives.</t>
  </si>
  <si>
    <t>DAR 1.2</t>
  </si>
  <si>
    <t>Make and record the decision.</t>
  </si>
  <si>
    <t>DAR 2.1</t>
  </si>
  <si>
    <t>Develop, keep updated, and use rules to determine when to follow a recorded process for criteria-based decisions.</t>
  </si>
  <si>
    <t>DAR 2.2</t>
  </si>
  <si>
    <t>Develop criteria for evaluating alternatives.</t>
  </si>
  <si>
    <t>DAR 2.3</t>
  </si>
  <si>
    <t>Identify alternative solutions.</t>
  </si>
  <si>
    <t>DAR 2.4</t>
  </si>
  <si>
    <t>Select evaluation methods.</t>
  </si>
  <si>
    <t>DAR 2.5</t>
  </si>
  <si>
    <t>Evaluate and select solutions using criteria and methods.</t>
  </si>
  <si>
    <t>DAR 3.1</t>
  </si>
  <si>
    <t>Develop, keep updated, and use a description of role-based decision authority.</t>
  </si>
  <si>
    <t>CM 1.1</t>
  </si>
  <si>
    <t>Perform version control.</t>
  </si>
  <si>
    <t>CM 2.1</t>
  </si>
  <si>
    <t>Identify items to be placed under configuration management.</t>
  </si>
  <si>
    <t>CM 2.2</t>
  </si>
  <si>
    <t>Develop, keep updated, and use a configuration and change management system.</t>
  </si>
  <si>
    <t>CM 2.3</t>
  </si>
  <si>
    <t>Develop or release baselines for internal use or for delivery to the customer.</t>
  </si>
  <si>
    <t>CM 2.4</t>
  </si>
  <si>
    <t>Manage changes to the items under configuration management.</t>
  </si>
  <si>
    <t>CM 2.5</t>
  </si>
  <si>
    <t>Develop, keep updated, and use records describing items under configuration management.</t>
  </si>
  <si>
    <t>CM 2.6</t>
  </si>
  <si>
    <t>Perform configuration audits to maintain the integrity of configuration baselines, changes, and content of the configuration management system.</t>
  </si>
  <si>
    <t>CAR 1.1</t>
  </si>
  <si>
    <t>Identify and address causes of selected outcomes.</t>
  </si>
  <si>
    <t>CAR 2.1</t>
  </si>
  <si>
    <t>Select outcomes for analysis.</t>
  </si>
  <si>
    <t>CAR 2.2</t>
  </si>
  <si>
    <t>Analyze and address causes of outcomes.</t>
  </si>
  <si>
    <t>CAR 3.1</t>
  </si>
  <si>
    <t>Determine causes of selected outcomes by following an organizational process.</t>
  </si>
  <si>
    <t>CAR 3.2</t>
  </si>
  <si>
    <t>Propose actions to address identified causes.</t>
  </si>
  <si>
    <t>CAR 3.3</t>
  </si>
  <si>
    <t>Implement selected action proposals.</t>
  </si>
  <si>
    <t>CAR 3.4</t>
  </si>
  <si>
    <t>Record causal analysis and resolution data.</t>
  </si>
  <si>
    <t>CAR 3.5</t>
  </si>
  <si>
    <t>Submit improvement proposals for changes proven to be effective.</t>
  </si>
  <si>
    <t>CAR 4.1</t>
  </si>
  <si>
    <t>Perform root cause analysis of selected outcomes using statistical and other quantitative techniques.</t>
  </si>
  <si>
    <t>CAR 4.2</t>
  </si>
  <si>
    <t>Evaluate the effect of implemented actions on process performance using statistical and other quantitative techniques.</t>
  </si>
  <si>
    <t>MST 1.1</t>
  </si>
  <si>
    <t>Identify and record security threats and vulnerabilities.</t>
  </si>
  <si>
    <t>MST 1.2</t>
  </si>
  <si>
    <t>Take actions to address security threats and vulnerabilities.</t>
  </si>
  <si>
    <t>MST 2.1</t>
  </si>
  <si>
    <t>Develop, keep updated, and follow an approach for handling security threats and vulnerabilities.</t>
  </si>
  <si>
    <t>MST 2.2</t>
  </si>
  <si>
    <t>Develop and keep updated criteria to evaluate security threats and vulnerabilities.</t>
  </si>
  <si>
    <t>MST 2.3</t>
  </si>
  <si>
    <t>Use recorded criteria to prioritize, monitor, and address the most critical security threats and vulnerabilities that arise during operations.</t>
  </si>
  <si>
    <t>MST 2.4</t>
  </si>
  <si>
    <t>Evaluate and report the effectiveness of the approach and actions taken to address critical security threats and vulnerabilities to the solution.</t>
  </si>
  <si>
    <t>MST 3.1</t>
  </si>
  <si>
    <t>Develop, keep updated, and follow an organizational security strategy, approach, and architecture to evaluate, manage, and verify threats and vulnerabilities.</t>
  </si>
  <si>
    <t>MST 3.2</t>
  </si>
  <si>
    <t>Analyze security verification and validation results to ensure accuracy, comparability, consistency, and validity across the organization.</t>
  </si>
  <si>
    <t>MST 3.3</t>
  </si>
  <si>
    <t>Evaluate effectiveness of the organizational security strategy, approach, and architecture for addressing security threats and vulnerabilities.</t>
  </si>
  <si>
    <t>MST 4.1</t>
  </si>
  <si>
    <t>Employ threat intelligence analysis to develop and improve the solution security approach and architecture, and to select security solutions to address threats and vulnerabilities, using statistical and other quantitative techniques.</t>
  </si>
  <si>
    <t>ESEC 1.1</t>
  </si>
  <si>
    <t>Identify and record security needs and issues.</t>
  </si>
  <si>
    <t>ESEC 1.2</t>
  </si>
  <si>
    <t>Address prioritized security needs and issues.</t>
  </si>
  <si>
    <t>ESEC 2.1</t>
  </si>
  <si>
    <t>Identify and record security needs, keep them updated, and use to develop a security approach and objectives.</t>
  </si>
  <si>
    <t>ESEC 2.2</t>
  </si>
  <si>
    <t>Develop, keep updated, and follow an approach to address physical security needs.</t>
  </si>
  <si>
    <t>ESEC 2.3</t>
  </si>
  <si>
    <t>Develop, keep updated, and follow an approach to address mission, personnel, and process-related security needs.</t>
  </si>
  <si>
    <t>ESEC 2.4</t>
  </si>
  <si>
    <t>Develop, keep updated, and follow an approach to address cybersecurity needs.</t>
  </si>
  <si>
    <t>ESEC 3.1</t>
  </si>
  <si>
    <t>Establish and deploy an organizational security operations capability.</t>
  </si>
  <si>
    <t>ESEC 3.2</t>
  </si>
  <si>
    <t>Develop, follow, and implement an organizational security strategy, approach, and architecture and keep them updated.</t>
  </si>
  <si>
    <t>ESEC 3.3</t>
  </si>
  <si>
    <t>Periodically perform security reviews and evaluations throughout the organization and take action on results.</t>
  </si>
  <si>
    <t>ESAF 1.1</t>
  </si>
  <si>
    <t>Identify and record safety needs and hazards.</t>
  </si>
  <si>
    <t>ESAF 1.2</t>
  </si>
  <si>
    <t>Address prioritized safety needs and hazards.</t>
  </si>
  <si>
    <t>ESAF 2.1</t>
  </si>
  <si>
    <t>Identify critical safety needs and constraints, keep them updated, and use to develop and keep safety objectives current.</t>
  </si>
  <si>
    <t>ESAF 2.2</t>
  </si>
  <si>
    <t>Develop, keep updated, and follow an approach to address workplace environment safety.</t>
  </si>
  <si>
    <t>ESAF 2.3</t>
  </si>
  <si>
    <t>Develop, keep updated, and follow an approach to address functional safety for the solution.</t>
  </si>
  <si>
    <t>ESAF 3.1</t>
  </si>
  <si>
    <t>Establish and deploy an organizational safety capability.</t>
  </si>
  <si>
    <t>ESAF 3.2</t>
  </si>
  <si>
    <t>Perform safety evaluations periodically and take action on results.</t>
  </si>
  <si>
    <t>ESAF 3.3</t>
  </si>
  <si>
    <t>Develop, keep updated, and follow organizational safety control strategies.</t>
  </si>
  <si>
    <t>DQ 1.1</t>
  </si>
  <si>
    <t>Identify data quality parameters.</t>
  </si>
  <si>
    <t>DQ 1.2</t>
  </si>
  <si>
    <t>Perform data cleansing activities.</t>
  </si>
  <si>
    <t>DQ 2.1</t>
  </si>
  <si>
    <t>Define criteria for data cleansing.</t>
  </si>
  <si>
    <t>DQ 2.2</t>
  </si>
  <si>
    <t>Develop, keep updated, and follow a data quality approach.</t>
  </si>
  <si>
    <t>DQ 2.3</t>
  </si>
  <si>
    <t>Perform data cleansing based on criteria and data quality approach.</t>
  </si>
  <si>
    <t>DQ 3.1</t>
  </si>
  <si>
    <t>Conduct data quality assessments.</t>
  </si>
  <si>
    <t>DQ 3.2</t>
  </si>
  <si>
    <t>Perform reviews periodically on the effectiveness of the organization’s data quality activities and take action on results.</t>
  </si>
  <si>
    <t>DM 1.1</t>
  </si>
  <si>
    <t>Identify data management objectives.</t>
  </si>
  <si>
    <t>DM 1.2</t>
  </si>
  <si>
    <t>Use metadata to manage data.</t>
  </si>
  <si>
    <t>DM 2.1</t>
  </si>
  <si>
    <t>Develop, keep updated, and follow a data management approach that is aligned to objectives.</t>
  </si>
  <si>
    <t>DM 2.2</t>
  </si>
  <si>
    <t>Establish a data management architecture to support the data management approach.</t>
  </si>
  <si>
    <t>DM 3.1</t>
  </si>
  <si>
    <t>Establish and deploy an organizational data management capability.</t>
  </si>
  <si>
    <t>DM 3.2</t>
  </si>
  <si>
    <t>Perform reviews periodically on the effectiveness of the organization’s data management capability and take action on results.</t>
  </si>
  <si>
    <t>PLAN 1.1</t>
  </si>
  <si>
    <t>Develop a list of tasks.</t>
  </si>
  <si>
    <t>PLAN 1.2</t>
  </si>
  <si>
    <t>Assign people to tasks.</t>
  </si>
  <si>
    <t>PLAN 2.1</t>
  </si>
  <si>
    <t>Develop and keep updated the approach for accomplishing the work.</t>
  </si>
  <si>
    <t>PLAN 2.2</t>
  </si>
  <si>
    <t>Plan for the knowledge and skills needed to perform the work.</t>
  </si>
  <si>
    <t>PLAN 2.3</t>
  </si>
  <si>
    <t>Based on recorded estimates, develop, and keep the budget and schedule updated.</t>
  </si>
  <si>
    <t>PLAN 2.4</t>
  </si>
  <si>
    <t>Plan the involvement of identified stakeholders.</t>
  </si>
  <si>
    <t>PLAN 2.5</t>
  </si>
  <si>
    <t>Plan transition to operations and support.</t>
  </si>
  <si>
    <t>PLAN 2.6</t>
  </si>
  <si>
    <t>Ensure plans are feasible by reconciling estimates against capacity and availability of resources.</t>
  </si>
  <si>
    <t>PLAN 2.7</t>
  </si>
  <si>
    <t>Develop the project plan, ensure consistency among its elements, and keep it updated.</t>
  </si>
  <si>
    <t>PLAN 2.8</t>
  </si>
  <si>
    <t>Review plans and obtain commitments from affected stakeholders.</t>
  </si>
  <si>
    <t>PLAN 3.1</t>
  </si>
  <si>
    <t>Use the organization’s set of standard processes and tailoring guidelines to develop, keep updated, and follow the project process.</t>
  </si>
  <si>
    <t>PLAN 3.2</t>
  </si>
  <si>
    <t>Develop a plan and keep it updated using the project process, the organization’s process assets, and the measurement repository.</t>
  </si>
  <si>
    <t>PLAN 3.3</t>
  </si>
  <si>
    <t>Identify and negotiate critical dependencies.</t>
  </si>
  <si>
    <t>PLAN 3.4</t>
  </si>
  <si>
    <t>Plan for the project environment and keep it updated based on the organization’s standards.</t>
  </si>
  <si>
    <t>Use statistical and other quantitative techniques to develop and keep the project processes updated to enable achievement of the quality and process performance objectives.</t>
  </si>
  <si>
    <t>PLAN 4.1</t>
  </si>
  <si>
    <t>MC 1.1</t>
  </si>
  <si>
    <t>Record task completions.</t>
  </si>
  <si>
    <t>MC 1.2</t>
  </si>
  <si>
    <t>Identify and resolve issues.</t>
  </si>
  <si>
    <t>MC 2.1</t>
  </si>
  <si>
    <t>Track actual results against estimates for size, effort, schedule, resources, knowledge and skills, and budget.</t>
  </si>
  <si>
    <t>MC 2.2</t>
  </si>
  <si>
    <t>Track the involvement of identified stakeholders and commitments.</t>
  </si>
  <si>
    <t>MC 2.3</t>
  </si>
  <si>
    <t>Monitor the transition to operations and support.</t>
  </si>
  <si>
    <t>MC 2.4</t>
  </si>
  <si>
    <t>Take corrective actions when actual results differ significantly from planned results and manage to closure.</t>
  </si>
  <si>
    <t>MC 3.1</t>
  </si>
  <si>
    <t>Manage the project using the project plan and the project process.</t>
  </si>
  <si>
    <t>MC 3.2</t>
  </si>
  <si>
    <t>Manage critical dependencies and activities.</t>
  </si>
  <si>
    <t>MC 3.3</t>
  </si>
  <si>
    <t>Monitor the work environment to identify issues.</t>
  </si>
  <si>
    <t>MC 3.4</t>
  </si>
  <si>
    <t>Manage and resolve issues with affected stakeholders.</t>
  </si>
  <si>
    <t>EST 1.1</t>
  </si>
  <si>
    <t>Develop high-level estimates to perform the work.</t>
  </si>
  <si>
    <t>EST 2.1</t>
  </si>
  <si>
    <t>Develop, keep updated, and use the scope of what is being estimated.</t>
  </si>
  <si>
    <t>EST 2.2</t>
  </si>
  <si>
    <t>Develop and keep updated estimates for the size of the solution.</t>
  </si>
  <si>
    <t>EST 2.3</t>
  </si>
  <si>
    <t>Based on size estimates, develop and record effort, duration, and cost estimates and their rationale for the solution.</t>
  </si>
  <si>
    <t>EST 3.1</t>
  </si>
  <si>
    <t>Develop and keep updated a recorded estimation method.</t>
  </si>
  <si>
    <t>EST 3.2</t>
  </si>
  <si>
    <t>Use the organizational measurement repository and process assets for estimating work.</t>
  </si>
  <si>
    <t>WE 1.1</t>
  </si>
  <si>
    <t>Identify and allocate commitments to workgroups.</t>
  </si>
  <si>
    <t>WE 2.1</t>
  </si>
  <si>
    <t>Record and allocate work assignments and keep them updated based on an assessment of qualifications, skills, and related criteria.</t>
  </si>
  <si>
    <t>WE 2.2</t>
  </si>
  <si>
    <t>Manage the transition of individuals in and out of roles and workgroups.</t>
  </si>
  <si>
    <t>WE 2.3</t>
  </si>
  <si>
    <t>Develop, keep updated, and use communication and coordination mechanisms within and across workgroups.</t>
  </si>
  <si>
    <t>WE 3.1</t>
  </si>
  <si>
    <t>Develop, keep updated, and use workforce competencies to build organizational capabilities and achieve objectives.</t>
  </si>
  <si>
    <t>WE 3.2</t>
  </si>
  <si>
    <t>Develop, keep updated, and use an organizational structure and approach to empower workgroups.</t>
  </si>
  <si>
    <t>WE 3.3</t>
  </si>
  <si>
    <t>Develop, keep updated, and use organizational compensation strategies and mechanisms.</t>
  </si>
  <si>
    <t>OT 1.1</t>
  </si>
  <si>
    <t>Train people.</t>
  </si>
  <si>
    <t>OT 2.1</t>
  </si>
  <si>
    <t>Identify training needs.</t>
  </si>
  <si>
    <t>OT 2.2</t>
  </si>
  <si>
    <t>Train personnel and keep records.</t>
  </si>
  <si>
    <t>OT 3.1</t>
  </si>
  <si>
    <t>Develop and keep updated the organization’s strategic and short-term training needs.</t>
  </si>
  <si>
    <t>OT 3.2</t>
  </si>
  <si>
    <t>Coordinate training needs and delivery between the projects and the organization.</t>
  </si>
  <si>
    <t>OT 3.3</t>
  </si>
  <si>
    <t>Develop, keep updated, and follow organizational strategic and short- term training plans.</t>
  </si>
  <si>
    <t>OT 3.4</t>
  </si>
  <si>
    <t>Develop, keep updated, and use a training capability to address organizational training needs.</t>
  </si>
  <si>
    <t>OT 3.5</t>
  </si>
  <si>
    <t>Assess and report the effectiveness of the organization’s training program.</t>
  </si>
  <si>
    <t>OT 3.6</t>
  </si>
  <si>
    <t>Record, keep updated, and use the set of organizational training records.</t>
  </si>
  <si>
    <t>EVW 1.1</t>
  </si>
  <si>
    <t>Identify and record virtual work needs and constraints.</t>
  </si>
  <si>
    <t>EVW 1.2</t>
  </si>
  <si>
    <t>Perform virtual work.</t>
  </si>
  <si>
    <t>EVW 2.1</t>
  </si>
  <si>
    <t>Develop, keep updated, and use an approach to perform virtual work.</t>
  </si>
  <si>
    <t>EVW 2.2</t>
  </si>
  <si>
    <t>Monitor the virtual work approach and take corrective action when needed.</t>
  </si>
  <si>
    <t>EVW 3.1</t>
  </si>
  <si>
    <t>Develop, keep updated, and use an organizational strategy, approach, and functional capability for performing virtual work.</t>
  </si>
  <si>
    <t>EVW 3.2</t>
  </si>
  <si>
    <t>Perform reviews periodically on the effectiveness of the organization’s virtual work approach and take action on results.</t>
  </si>
  <si>
    <t>RSK 1.1</t>
  </si>
  <si>
    <t>Identify and record risks or opportunities and keep them updated.</t>
  </si>
  <si>
    <t>RSK 2.1</t>
  </si>
  <si>
    <t>Analyze identified risks or opportunities.</t>
  </si>
  <si>
    <t>RSK 2.2</t>
  </si>
  <si>
    <t>Monitor identified risks or opportunities and communicate status to affected stakeholders.</t>
  </si>
  <si>
    <t>RSK 3.1</t>
  </si>
  <si>
    <t>Identify and use risk or opportunity categories.</t>
  </si>
  <si>
    <t>RSK 3.2</t>
  </si>
  <si>
    <t>Define and use parameters for risk or opportunity analysis and handling.</t>
  </si>
  <si>
    <t>RSK 3.3</t>
  </si>
  <si>
    <t>Develop and keep updated a risk or opportunity management strategy.</t>
  </si>
  <si>
    <t>RSK 3.4</t>
  </si>
  <si>
    <t>Develop and keep updated risk or opportunity management plans.</t>
  </si>
  <si>
    <t>RSK 3.5</t>
  </si>
  <si>
    <t>Manage risks or opportunities by implementing planned risk or opportunity management activities.</t>
  </si>
  <si>
    <t>IRP 1.1</t>
  </si>
  <si>
    <t>Record and resolve incidents.</t>
  </si>
  <si>
    <t>IRP 2.1</t>
  </si>
  <si>
    <t>Develop, keep updated, and follow an approach for incident resolution and prevention.</t>
  </si>
  <si>
    <t>IRP 2.2</t>
  </si>
  <si>
    <t>Monitor and resolve each incident to closure.</t>
  </si>
  <si>
    <t>IRP 2.3</t>
  </si>
  <si>
    <t>Communicate incident status.</t>
  </si>
  <si>
    <t>IRP 3.1</t>
  </si>
  <si>
    <t>Develop, keep updated, and use an incident management system for processing and tracking incidents and their resolution.</t>
  </si>
  <si>
    <t>IRP 3.2</t>
  </si>
  <si>
    <t>Analyze selected incident and resolution data for prevention of future incidents.</t>
  </si>
  <si>
    <t>CONT 1.1</t>
  </si>
  <si>
    <t>Develop contingency approaches for managing significant disruptions to operations.</t>
  </si>
  <si>
    <t>CONT 2.1</t>
  </si>
  <si>
    <t>Identify and prioritize functions essential for continuity.</t>
  </si>
  <si>
    <t>CONT 2.2</t>
  </si>
  <si>
    <t>Identify and prioritize resources essential for continuity.</t>
  </si>
  <si>
    <t>CONT 2.3</t>
  </si>
  <si>
    <t>Develop, keep updated, and follow continuity plans to resume performing essential functions.</t>
  </si>
  <si>
    <t>CONT 3.1</t>
  </si>
  <si>
    <t>Develop and keep updated materials for continuity training.</t>
  </si>
  <si>
    <t>CONT 3.2</t>
  </si>
  <si>
    <t>Provide and evaluate continuity training according to the plan.</t>
  </si>
  <si>
    <t>CONT 3.3</t>
  </si>
  <si>
    <t>Prepare, conduct, and analyze results from verification and validation of the continuity plan.</t>
  </si>
  <si>
    <t>SAM 1.1</t>
  </si>
  <si>
    <t>Identify, evaluate, and select suppliers.</t>
  </si>
  <si>
    <t>SAM 1.2</t>
  </si>
  <si>
    <t>Develop and record the supplier agreement.</t>
  </si>
  <si>
    <t>SAM 1.3</t>
  </si>
  <si>
    <t>Accept or reject the supplier deliverables.</t>
  </si>
  <si>
    <t>SAM 1.4</t>
  </si>
  <si>
    <t>Process supplier invoices.</t>
  </si>
  <si>
    <t>SAM 2.1</t>
  </si>
  <si>
    <t>Identify evaluation criteria, potential suppliers, and distribute supplier requests.</t>
  </si>
  <si>
    <t>SAM 2.2</t>
  </si>
  <si>
    <t>Evaluate supplier responses according to recorded evaluation criteria and select suppliers.</t>
  </si>
  <si>
    <t>SAM 2.3</t>
  </si>
  <si>
    <t>Manage supplier activities as specified in the supplier agreement and keep agreement updated.</t>
  </si>
  <si>
    <t>SAM 2.4</t>
  </si>
  <si>
    <t>Verify that the supplier agreement is satisfied before accepting the acquired supplier deliverable.</t>
  </si>
  <si>
    <t>VV 1.1</t>
  </si>
  <si>
    <t>Perform verification to ensure the requirements are implemented and record and communicate results.</t>
  </si>
  <si>
    <t>VV 1.2</t>
  </si>
  <si>
    <t>Perform validation to ensure the solution will function as intended in its target environment and record and communicate results.</t>
  </si>
  <si>
    <t>VV 2.1</t>
  </si>
  <si>
    <t>Select components and methods for verification and validation.</t>
  </si>
  <si>
    <t>VV 2.2</t>
  </si>
  <si>
    <t>Develop, keep updated, and use the environment needed to support verification and validation.</t>
  </si>
  <si>
    <t>VV 2.3</t>
  </si>
  <si>
    <t>Develop, keep updated, and follow procedures for verification and validation.</t>
  </si>
  <si>
    <t>VV 3.1</t>
  </si>
  <si>
    <t>Develop, keep updated, and use criteria for verification and validation.</t>
  </si>
  <si>
    <t>VV 3.2</t>
  </si>
  <si>
    <t>Analyze and communicate verification and validation results.</t>
  </si>
  <si>
    <t>RDM 1.1</t>
  </si>
  <si>
    <t>Record requirements.</t>
  </si>
  <si>
    <t>RDM 2.1</t>
  </si>
  <si>
    <t>Elicit stakeholder needs, expectations, constraints, and interfaces or connections, and confirm understanding of the requirements.</t>
  </si>
  <si>
    <t>RDM 2.2</t>
  </si>
  <si>
    <t>Transform stakeholder needs, expectations, constraints, and interfaces or connections into prioritized customer requirements.</t>
  </si>
  <si>
    <t>RDM 2.3</t>
  </si>
  <si>
    <t>Obtain commitment from project participants that they can implement the requirements.</t>
  </si>
  <si>
    <t>RDM 2.4</t>
  </si>
  <si>
    <t>Develop, record, and keep updated bidirectional traceability among requirements and activities or work products.</t>
  </si>
  <si>
    <t>RDM 2.5</t>
  </si>
  <si>
    <t>Ensure that plans and activities or work products remain consistent with requirements.</t>
  </si>
  <si>
    <t>RDM 3.1</t>
  </si>
  <si>
    <t>Develop and keep requirements updated for the solution and its components.</t>
  </si>
  <si>
    <t>RDM 3.2</t>
  </si>
  <si>
    <t>Develop operational concepts and scenarios.</t>
  </si>
  <si>
    <t>RDM 3.3</t>
  </si>
  <si>
    <t>Allocate the requirements to be implemented.</t>
  </si>
  <si>
    <t>RDM 3.4</t>
  </si>
  <si>
    <t>Identify, develop, and keep updated interface or connection requirements.</t>
  </si>
  <si>
    <t>RDM 3.5</t>
  </si>
  <si>
    <t>Ensure that requirements are necessary and sufficient.</t>
  </si>
  <si>
    <t>RDM 3.6</t>
  </si>
  <si>
    <t>Balance stakeholder needs and constraints.</t>
  </si>
  <si>
    <t>RDM 3.7</t>
  </si>
  <si>
    <t>Validate requirements to ensure the resulting solution will perform as intended in the target environment.</t>
  </si>
  <si>
    <t>PQA 1.1</t>
  </si>
  <si>
    <t>Identify and address process and work product issues.</t>
  </si>
  <si>
    <t>PQA 2.1</t>
  </si>
  <si>
    <t>Develop, keep updated, and follow a quality assurance approach and plan based on historical quality data.</t>
  </si>
  <si>
    <t>PQA 2.2</t>
  </si>
  <si>
    <t>Objectively evaluate selected performed processes and work products against the recorded process and applicable standards.</t>
  </si>
  <si>
    <t>PQA 2.3</t>
  </si>
  <si>
    <t>Communicate quality and non-compliance issues and ensure their resolution.</t>
  </si>
  <si>
    <t>PQA 2.4</t>
  </si>
  <si>
    <t>Record and use results of quality assurance activities.</t>
  </si>
  <si>
    <t>PQA 3.1</t>
  </si>
  <si>
    <t>Identify and record opportunities for improvement during quality assurance activities.</t>
  </si>
  <si>
    <t>PR 1.1</t>
  </si>
  <si>
    <t>Perform reviews of work products and record issues.</t>
  </si>
  <si>
    <t>PR 2.1</t>
  </si>
  <si>
    <t>Develop and keep updated procedures and supporting materials used to prepare for and perform peer reviews.</t>
  </si>
  <si>
    <t>PR 2.2</t>
  </si>
  <si>
    <t>Select work products to be peer reviewed.</t>
  </si>
  <si>
    <t>PR 2.3</t>
  </si>
  <si>
    <t>Prepare and perform peer reviews on selected work products using established procedures.</t>
  </si>
  <si>
    <t>PR 2.4</t>
  </si>
  <si>
    <t>Resolve issues identified in peer reviews.</t>
  </si>
  <si>
    <t>PR 3.1</t>
  </si>
  <si>
    <t>Analyze results and data from peer reviews.</t>
  </si>
  <si>
    <t>TS 1.1</t>
  </si>
  <si>
    <t>Build a solution to meet requirements.</t>
  </si>
  <si>
    <t>TS 2.1</t>
  </si>
  <si>
    <t>Design and build a solution to meet requirements.</t>
  </si>
  <si>
    <t>TS 2.2</t>
  </si>
  <si>
    <t>Evaluate the design and address identified issues.</t>
  </si>
  <si>
    <t>TS 2.3</t>
  </si>
  <si>
    <t>Provide guidance on use of the solution.</t>
  </si>
  <si>
    <t>TS 3.1</t>
  </si>
  <si>
    <t>Develop criteria for design decisions.</t>
  </si>
  <si>
    <t>TS 3.2</t>
  </si>
  <si>
    <t>Develop alternative solutions for selected components.</t>
  </si>
  <si>
    <t>TS 3.3</t>
  </si>
  <si>
    <t>Perform a build, buy, or reuse analysis.</t>
  </si>
  <si>
    <t>TS 3.4</t>
  </si>
  <si>
    <t>Select solutions based on design criteria.</t>
  </si>
  <si>
    <t>TS 3.5</t>
  </si>
  <si>
    <t>Develop, keep updated, and use information needed to implement the design.</t>
  </si>
  <si>
    <t>TS 3.6</t>
  </si>
  <si>
    <t>Design solution interfaces or connections using established criteria.</t>
  </si>
  <si>
    <t>PI 1.1</t>
  </si>
  <si>
    <t>Assemble solutions and deliver to the customer.</t>
  </si>
  <si>
    <t>PI 2.1</t>
  </si>
  <si>
    <t>Develop, keep updated, and follow an integration strategy.</t>
  </si>
  <si>
    <t>PI 2.2</t>
  </si>
  <si>
    <t>Develop, keep updated, and use the integration environment.</t>
  </si>
  <si>
    <t>PI 2.3</t>
  </si>
  <si>
    <t>Develop, keep updated, and follow procedures and criteria for integrating solutions and components.</t>
  </si>
  <si>
    <t>PI 2.4</t>
  </si>
  <si>
    <t>Confirm, prior to integration, that each component has been properly identified and operates according to its requirements and design.</t>
  </si>
  <si>
    <t>PI 2.5</t>
  </si>
  <si>
    <t>Evaluate integrated components to ensure conformance to the solution’s requirements and design.</t>
  </si>
  <si>
    <t>PI 2.6</t>
  </si>
  <si>
    <t>Integrate solutions and components according to the integration strategy.</t>
  </si>
  <si>
    <t>PI 3.1</t>
  </si>
  <si>
    <t>Review and keep updated interface or connection descriptions for coverage, completeness, and consistency throughout the solution’s life.</t>
  </si>
  <si>
    <t>PI 3.2</t>
  </si>
  <si>
    <t>Confirm, prior to integration, that component interfaces or connections comply with interface or connection descriptions.</t>
  </si>
  <si>
    <t>PI 3.3</t>
  </si>
  <si>
    <t>Evaluate integrated components for interface or connection compatibility.</t>
  </si>
  <si>
    <t>STSM 1.1</t>
  </si>
  <si>
    <t>Develop a list of current services.</t>
  </si>
  <si>
    <t>STSM 2.1</t>
  </si>
  <si>
    <t>Develop, keep updated, and use descriptions of current services.</t>
  </si>
  <si>
    <t>STSM 2.2</t>
  </si>
  <si>
    <t>Collect, record, and analyze data about strategic needs and capabilities for service delivery.</t>
  </si>
  <si>
    <t>STSM 2.3</t>
  </si>
  <si>
    <t>Develop, keep updated, and follow an approach for providing new or changed services derived from strategic needs and capabilities.</t>
  </si>
  <si>
    <t>STSM 3.1</t>
  </si>
  <si>
    <t>Develop, keep updated, and use the set of organizational standard service descriptions and service levels.</t>
  </si>
  <si>
    <t>Level 5</t>
  </si>
  <si>
    <t>CAR 5.1</t>
  </si>
  <si>
    <t>Use statistical and other quantitative techniques to evaluate other solutions and processes to determine if the resolution should be applied to optimize performance across the organization.</t>
  </si>
  <si>
    <t>MPM 4.3</t>
  </si>
  <si>
    <t>Use statistical and other quantitative techniques to develop and analyze process performance baselines and keep them updated.</t>
  </si>
  <si>
    <t>MPM 4.4</t>
  </si>
  <si>
    <t>Use statistical and other quantitative techniques to develop and analyze process performance models and keep them updated.</t>
  </si>
  <si>
    <t>MPM 4.5</t>
  </si>
  <si>
    <t>Use statistical and other quantitative techniques to determine or predict achievement of quality and process performance objectives.</t>
  </si>
  <si>
    <t>MPM 5.1</t>
  </si>
  <si>
    <t>Use statistical and other quantitative techniques to ensure that business objectives are aligned with business strategy to optimize performance.</t>
  </si>
  <si>
    <t>MPM 5.2</t>
  </si>
  <si>
    <t>Analyze performance data using statistical and other quantitative techniques to determine the organization’s ability to satisfy selected business objectives and identify potential areas for optimizing performance.</t>
  </si>
  <si>
    <t>MPM 5.3</t>
  </si>
  <si>
    <t>Select and implement improvement proposals based on the statistical and quantitative analysis of the expected effect of proposed improvements on meeting and optimizing business, quality, and process performance objectives.</t>
  </si>
  <si>
    <t>• Identify and provide needed resources, as per capacity and availability needs.
• Determine budget.
• Develop or buy tools.
• Create or acquire training materials.
• Provide training.</t>
  </si>
  <si>
    <t>• Budget for resources
• Training materials
• List of needed people, roles, and skills
• Tools
• Training records</t>
  </si>
  <si>
    <t>• Perform processes.</t>
  </si>
  <si>
    <t>• Outputs of processes.</t>
  </si>
  <si>
    <t>Ensures that the processes and assets important to an organization’s performance are habitually and persistently followed, used, and improved.</t>
  </si>
  <si>
    <t>• Identify process purpose.
• Determine process description format.
• Describe and record processes.
• Perform processes.
• Verify that processes are being followed.</t>
  </si>
  <si>
    <t>• Recorded processes
• Process verification results</t>
  </si>
  <si>
    <t>• Plan work using organizational process assets.
• Manage work using organizational process assets.
• Perform work following organizational process assets.</t>
  </si>
  <si>
    <t>• Tailored process assets
• Work products resulting from using the process assets</t>
  </si>
  <si>
    <t>• Evaluate processes for effectiveness and usefulness.
• Analyze process performance measurement results.
• Examine results of evaluations, appraisals, or audits.
• Record and communicate results to affected stakeholders.
• Submit improvement proposals.</t>
  </si>
  <si>
    <t>• Evaluation results
• Analysis results
• Improvement proposals</t>
  </si>
  <si>
    <t>• Collect and record best practices, lessons learned, and information from tailoring the processes.
• Submit assets for potential inclusion in the organization’s process asset library.
• Propose improvements to the organizational process assets.</t>
  </si>
  <si>
    <t>• Examples, best practices, and lessons learned
• Tailoring records, rationale, worksheets, and other related work products associated with tailoring and implementing the organization’s set of standard processes for the work</t>
  </si>
  <si>
    <t>• Define infrastructure required to support the use of statistical and quantitative techniques.
• Develop training materials and job aids for using statistical and quantitative techniques.
• Monitor effectiveness of the organizational capability.
• Make improvements to the organizational capability.</t>
  </si>
  <si>
    <t>• Requirements of organizational capability for using statistical and quantitative techniques
• Statistical and quantitative training materials
• List of improvements</t>
  </si>
  <si>
    <t>Provides guidance to senior management on their role in the sponsorship and governance of performance, processes, and related activities.</t>
  </si>
  <si>
    <t>• Senior management decides what is important for accomplishing the work, including improvements; sets the approach; and communicates to the organization.</t>
  </si>
  <si>
    <t>• Identification of importance of and approach to improvement
• Records of reviews and communications</t>
  </si>
  <si>
    <t>• Senior management defines and communicates organizational directives based on guiding principles.
• Senior management defines procedures for individuals to raise concerns through multiple channels, confirms those procedures are followed, and confirms that the raised concerns are addressed.
• Senior management reviews and refines process implementation and performance improvement objectives to ensure alignment with the guiding principles.
• Senior management communicates organizational and unit performance information and results.
• Senior management communicates performance improvement directives.
• Senior management leverages best practice frameworks and models as appropriate to define and integrate a performance, risk, and compliance approach.
• Senior management reviews and updates performance improvement directives on a periodic or event-driven basis.</t>
  </si>
  <si>
    <t>• Organizational improvement directives
• Material containing workforce related policies, practices, and programs
• Recorded, updated, and integrated performance, risk, and compliance approach
• Assessment reports on the awareness of workforce related policies, practices, and programs
• Records of corrective actions and solutions for improving awareness
• Records of reported concerns
• Records of communication</t>
  </si>
  <si>
    <t>• Senior management approves and provides the funding and resources needed to develop, perform, improve, and monitor the process.
• Senior management reviews, revises, and communicates assignment of needed funding, personnel, and resources to develop, perform, improve, and monitor the process.
• Senior management provides directives for training.
• Senior management reviews and refines the allocation of budget and resources.</t>
  </si>
  <si>
    <t>• Recorded allocation of needed funding, training, and resources approved by senior management
• Records of reviews and communications</t>
  </si>
  <si>
    <t>• Senior management identifies and keeps up to date their information needs related to process capability, improvement, and performance objectives.
• Senior management verifies that measures supporting the organization’s objectives are defined.
• Senior management reviews activities, accomplishments, status, and results of the process implementation and improvement activities.
• Senior management oversees updates to the process implementation and improvement plans.
• Senior management oversees the appropriate integration of measurement and analysis activities into all organization processes.</t>
  </si>
  <si>
    <t>• Senior management information needs
• Standard reporting format or agenda for review with senior management
• List of measures
• Review results</t>
  </si>
  <si>
    <t>• Senior management reviews issues and trends related to deploying, implementing, performing, and improving the organization’s processes.
• Senior management directs corrective actions when:
— The organization’s objectives are
not being met
— Issues are identified
— Implementation and improvement progress differs from the plans
• Senior management directs the recording and updating of roles, responsibilities, and authority.
• Senior management provides incentives for improvement.</t>
  </si>
  <si>
    <t>• Action items related to accountability
• Rewards, recognitions, and incentives</t>
  </si>
  <si>
    <t>• Senior management verifies measures are collected, analyzed, and used.
• Senior management directs corrective actions related to collecting, analyzing, and using measures.</t>
  </si>
  <si>
    <t>• Updated organizational measurement repository
• Status reports, actions, and decisions
• Updated organizational directives and objectives</t>
  </si>
  <si>
    <t>• Review the status of competencies, objectives, and processes.
• Record and communicate results.</t>
  </si>
  <si>
    <t>• Results of strategy and process reviews and discussions
• Reviews and comparisons between the organization’s competencies and processes to be executed</t>
  </si>
  <si>
    <t>• Review and discuss strategy, process performance, decisions, and progress.</t>
  </si>
  <si>
    <t>• Results of strategy, process performance, and progress reviews and decision analyses
• Communicated results</t>
  </si>
  <si>
    <t>Manages and implements the continuous performance improvement of processes and infrastructure to meet business objectives by identifying and implementing the most beneficial process improvements and making performance results visible, accessible, and sustainable.</t>
  </si>
  <si>
    <t>• Identify and apply a structure for supporting process related activities and keep it updated.
• Assign responsibilities and keep them updated for coordinating process related activities.</t>
  </si>
  <si>
    <t>• Process support structure</t>
  </si>
  <si>
    <t>• Appraisal plan and schedule
• Appraisal findings</t>
  </si>
  <si>
    <t>• Obtain sponsorship and support for the appraisal from senior management.
• Define the scope of the appraisal.
• Select or define the criteria and method for the appraisal.
• Plan and schedule the appraisal.
• Perform the appraisal.
• Record and communicate the appraisal findings.</t>
  </si>
  <si>
    <t>• Assign relevant personnel to address the improvement opportunities and process issues.
• Identify and record the action items to address improvement opportunities and process issues.
• Address the opportunities and issues and communicate the results.</t>
  </si>
  <si>
    <t>• Action items</t>
  </si>
  <si>
    <t>• Identify issues and opportunities.
• Group and analyze proposed improvements.
• Record and keep updated criteria for selecting improvements.
• Select proposed improvements for implementation, deployment, and execution.
• Review selections with affected stakeholders.
• Record proposed improvements and communicate expected results.</t>
  </si>
  <si>
    <t>• Proposed improvement list
• Business case
• Recorded selection criteria
• List of selected improvements for implementation, deployment, and execution</t>
  </si>
  <si>
    <t>• Select performance improvements to be deployed.
• Develop the plan based on the identified process improvements and review with stakeholders.
• Ensure that the deployment is announced, well-coordinated, and supported.
• Manage progress, review with stakeholders, and update plans as needed.
• Develop or update process assets.
• Pilot the identified process improvements.
• Deploy the improvements.
• Analyze and communicate the results of the deployed improvements.
• Record improvement results.</t>
  </si>
  <si>
    <t>• Process improvement plan
• Action plan
• Developed or updated process assets
• Status report
• Recorded results</t>
  </si>
  <si>
    <t>• Process improvement objectives that are traced to business objectives</t>
  </si>
  <si>
    <t>• Identify and record improvement objectives.
• Review improvement objectives with affected stakeholders.
• Monitor and update improvement objectives as needed.</t>
  </si>
  <si>
    <t>• Business model, objectives, and environment review results
• Recorded relationships and traceability between the business objectives and processes
• Estimates of process contribution to achieving business objectives</t>
  </si>
  <si>
    <t>• Review the current business model, business objectives, and business environment.
• Review potential internal or external business changes.
• Identify and record the relationships between the business objectives and processes.
• Estimate the value of each process’s contribution to achieving business objectives.
• Record, keep updated, and communicate the results to affected stakeholders.</t>
  </si>
  <si>
    <t>• Identify, research, and record improvements.
• Use established criteria to decide what documents and measures are critical enough to include in the organization’s Process Asset Library (PAL) for use with other or future projects.
• Analyze and evaluate potential process improvement opportunities.
• Record, keep updated, and communicate the results to affected stakeholders.</t>
  </si>
  <si>
    <t>• Potential improvement opportunities</t>
  </si>
  <si>
    <t>• Identify the mechanisms needed to support process implementation and deployment.
• Ensure that implementation and deployment activities are planned and coordinated.
• Align multiple improvement activities.
• Obtain senior management commitment to visibly and actively support implementation, deployment, and sustainment of the process.
• Provide a migration approach from current to newly deployed processes.
• Review the deployment results with the affected stakeholders
• Provide records about the success, issues, obstacles, and progress of the supporting activities.</t>
  </si>
  <si>
    <t>• Plan for implementing, deploying, and sustaining improvement
• Implementation records</t>
  </si>
  <si>
    <t>• List of where improvements of new or revised processes or assets will be deployed
• Deployment status report</t>
  </si>
  <si>
    <t>• Ensure that sufficient support is available for the deployment.
• Identify projects for deployment of processes and assets.
• Coordinate the deployment of improved processes with other improvement efforts.
• Deploy the organizational set of standard processes and the organizational process assets to identified projects.
• Monitor the deployment of improvements using deployment plans.
• Review results of objective evaluations.
• Identify, record, and track to closure issues related to implementing the organization’s set of standard processes.
• Review the deployment results with stakeholders.</t>
  </si>
  <si>
    <t>• Process improvement evaluation report</t>
  </si>
  <si>
    <t>• Analyze current improvement results against business, process, and performance improvement objectives and determine effectiveness of improvements.
• Record the results and communicate with affected stakeholders.
• Initiate and track to closure necessary corrective actions.</t>
  </si>
  <si>
    <t>• Validation plans
• Validation reports</t>
  </si>
  <si>
    <t>• Plan the validation.
• Review validation plans with affected stakeholders.
• Perform each validation in accordance with the plan and record results.
• Use statistical or other quantitative methods to analyze the results of the validation.
• Review, record and communicate the results of validation analysis.</t>
  </si>
  <si>
    <t>Develops the process assets necessary to perform the work and keeps them updated.</t>
  </si>
  <si>
    <t>• Record work instructions.</t>
  </si>
  <si>
    <t>• Work instructions
• Process descriptions
• Templates</t>
  </si>
  <si>
    <t>• Identify process assets needed for the project.</t>
  </si>
  <si>
    <t>• Templates
• Work Instructions
• Tools</t>
  </si>
  <si>
    <t>• Select which assets will be subject to a build, buy, or reuse analysis.
• Perform build, buy, or reuse analyses to determine the best option of various selected assets.
• Record results of analyses.
• Build, buy, or reuse the indicated assets.</t>
  </si>
  <si>
    <t>• Build, buy, reuse analyses results
• Process assets</t>
  </si>
  <si>
    <t>• Make assets available for use by projects.
• Communicate the availability of assets for use.</t>
  </si>
  <si>
    <t>• Process assets</t>
  </si>
  <si>
    <t>• Develop a strategy for building and updating process assets.</t>
  </si>
  <si>
    <t>• Strategy for building and updating process assets</t>
  </si>
  <si>
    <t>• Process requirements
• Process architecture format
• Process architecture</t>
  </si>
  <si>
    <t>• Identify process requirements.
• Identify process architecture objectives.
• Develop and record the format of the process architecture.
• Develop, record, and keep updated the process architecture.
• Review and update process architecture with affected stakeholders.
• Communicate and make process architecture available.</t>
  </si>
  <si>
    <t>• Design of the organization’s PAL
• Organization’s PAL
• Process-related work products in the PAL
• Action plans
• Status and results of implementing action plans
• Organization’s set of standard processes and assets
• New processes or assets</t>
  </si>
  <si>
    <t>• Verify that the organization’s set of standard processes and assets are aligned with strategic process needs and objectives.
• Assign responsibilities for acquiring, developing, and maintaining processes and assets.
• Review and decide if recommendations resulting from process improvements should be incorporated into the organization’s processes and assets.
• Develop organizational standards for processes and assets.
• Design and implement the organization’s PAL.
• Specify criteria for including assets in the PAL.
• Specify procedures for storing, updating, and retrieving assets.
• Enter selected assets into the PAL and catalog them for easy reference and retrieval.
• Make assets available for use by projects.
• Periodically review the usefulness of the assets.
• Record process action plans.
• Track progress and commitments against process action plans.
• Establish process action teams to implement actions.
• Build and record processes and assets.
• Perform reviews on the organization’s set of standard processes or assets.
• Revise the organization’s set of standard processes and assets as necessary.
• Make processes and assets available.</t>
  </si>
  <si>
    <t>• Tailoring guidelines for the organization’s set of standard processes
• Waivers or requests for process waivers</t>
  </si>
  <si>
    <t>• Specify selection criteria and procedures for tailoring the organization’s set of standard processes.
• Specify the standards used to record defined processes.
• Specify the procedures used to submit and obtain approval of waivers from the organization’s set of standard processes.
• Record, approve, and communicate tailoring guidelines for the organization’s set of standard processes.
• Revise tailoring guidelines as necessary.</t>
  </si>
  <si>
    <t>• Work environment standards
• Waivers or requests for work environment waivers</t>
  </si>
  <si>
    <t>• Evaluate commercially available work environment standards.
• Adopt, develop, or tailor work environment standards to fill gaps based on the organization’s process needs and objectives.
• Periodically analyze the work environment to identify changes or resources that could improve work performance.
• Prioritize potential improvements to the work environment.
• Identify resources that could improve performance.
• Ensure projects have the authority to organize and tailor their work environments to best support their business activities.
• Review work environments with projects.</t>
  </si>
  <si>
    <t>• Organizational measurement and analysis standards
• Waivers or requests for measurement and analysis waivers</t>
  </si>
  <si>
    <t>• Specify organizational standards for measurement and analysis.
• Specify tailoring guidelines for applying measurement standards to individual projects.</t>
  </si>
  <si>
    <t>Manages performance using measurement and analysis to achieve business objectives.</t>
  </si>
  <si>
    <t>• Measures
• Performance analysis results</t>
  </si>
  <si>
    <t>• Identify available measures and collection methods.
• Collect and record measures to understand performance.</t>
  </si>
  <si>
    <t>• List of performance issues
• List of suggestions</t>
  </si>
  <si>
    <t>• Collect measurements and derive performance data.
• Review performance.
• Identify issues associated with performance.
• Understand the causes for performance issues.
• Make suggestions to improve performance.
• Address performance issues based on suggestions.</t>
  </si>
  <si>
    <t>• Measurement and performance objectives</t>
  </si>
  <si>
    <t>• Identify current or planned performance improvements.
• Record and prioritize business needs and objectives.
• Review and keep updated measurement and performance objectives.
• Review business needs and objectives against measurement and performance objectives, as needed, with affected stakeholders.</t>
  </si>
  <si>
    <t>• Operational definitions of measures
• Analysis methods and tools
• Data collection mechanisms</t>
  </si>
  <si>
    <t>• Identify existing measures that address measurement objectives and are available or collected from current work products, processes, or transactions.
• Select measures that provide insight into the organization’s quality and performance.
• Establish operational definitions for the selected measures.
• Specify how to collect and store data for each required measure.
• Select data analysis methods and tools.
• Review operational definitions with affected stakeholders and keep them updated.</t>
  </si>
  <si>
    <t>• Base and derived measurement data
• Results of data integrity checks</t>
  </si>
  <si>
    <t>• Collect data for currently specified base measures.
• Calculate derived measures.
• Check data integrity as close to the source of data as possible.</t>
  </si>
  <si>
    <t>• Performance data analysis results
• Updated operational definitions</t>
  </si>
  <si>
    <t>• Perform analyses, interpret results as planned, and draw conclusions.
• Record analysis results and any significant deviations.
• Review results with affected stakeholders.
• Refine measurements and analysis techniques in the operational definitions.</t>
  </si>
  <si>
    <t>• Review data to ensure their quality.
• Store data according to data storage procedures.
• Make stored data available for use.
• Prevent stored information from being used inappropriately.</t>
  </si>
  <si>
    <t>• Stored data</t>
  </si>
  <si>
    <t>• Record and implement corrective actions and manage to closure.
• Record and submit proposed improvements and communicate results.</t>
  </si>
  <si>
    <t>• Revised objectives, plans, and commitments
• Records of performance evaluations
• Records of significant deviations
• Proposed improvements</t>
  </si>
  <si>
    <t>• Business objectives
• Measurement objectives
• Performance objectives</t>
  </si>
  <si>
    <t>• Develop, review, and analyze the business objectives that drive measurement and performance objectives.
• Develop, record, and use the organization’s measurement and performance objectives and keep them updated.
• Analyze the performance of projects within the organization.
• Work with affected stakeholders to allocate the organization’s measurement and performance objectives to projects.
• Trace new and revised measurement and performance objectives to business objectives.
• Review and update the allocations of measurement and performance objectives and communicate with affected stakeholders.</t>
  </si>
  <si>
    <t>• Operational definitions following organizational standards</t>
  </si>
  <si>
    <t>• Record, communicate, and use organizational standard operational definitions for selected measures and keep them updated.
• Revise the set of operational definitions of measures as needed.</t>
  </si>
  <si>
    <t>• Data quality criteria
• Measurement repository data quality report
• Data quality issues
• Improvement proposals</t>
  </si>
  <si>
    <t>• Develop criteria for data quality, accuracy, precision, and validity.
• Objectively evaluate the measurement repository and data to determine if the data quality criteria are met.
• Identify and communicate data quality issues and track to closure.
• Identify and communicate data improvement proposals.</t>
  </si>
  <si>
    <t>• Measurement repository design
• Organization’s measurement repository
• Organization’s measurement data</t>
  </si>
  <si>
    <t>• Determine the organization’s needs for storing, retrieving, and analyzing measurements.
• Design and implement the measurement repository.
• Populate the contents and communicate the availability and benefits of the measurement repository.
• Revise the measurement repository as needs change.</t>
  </si>
  <si>
    <t>• Aggregated performance results
• Performance analysis results
• Performance improvement needs
• Submitted performance improvement suggestions</t>
  </si>
  <si>
    <t>• Aggregate performance data to the organizational level.
• Analyze measurement and performance objectives against current performance to evaluate the organization’s ability to satisfy business objectives.
• Develop, use, and keep updated descriptions of the resources consumed, as well as planned and current service system performance.
• Identify shortfalls and potential improvement areas where actual performance is not meeting business objectives.
• Develop, use, and keep updated service system representations from collected measurements and analyses.
• Record performance improvement needs.
• Analyze and record anticipated cost and benefits associated with addressing performance improvement needs.
• Communicate results to affected stakeholders.
• Submit performance improvement suggestions.</t>
  </si>
  <si>
    <t>• Performance improvement and analysis reports</t>
  </si>
  <si>
    <t>• Develop and record performance improvement reports.
• Communicate performance improvement results to affected stakeholders.</t>
  </si>
  <si>
    <t>• Quality and Process Performance Objectives (QPPOs)
• Risks of not achieving the QPPOs</t>
  </si>
  <si>
    <t>• Define, record, keep updated, and communicate Quality and Process Performance Objectives QPPOs.
• Derive interim objectives to monitor progress toward achieving the stated objectives.
• Determine and record the risk of not achieving QPPOs.
• Resolve conflicts among the QPPOs, e.g., if one objective cannot be achieved without compromising another.</t>
  </si>
  <si>
    <t>• List of selected and new measures
• Repository of analytical and statistical techniques
• Environment to support collection, derivation, and analysis of new measures
• Results of analysis and their derived targets
• Traceability to objectives</t>
  </si>
  <si>
    <t>• Identify common measures from the organizational measurement repositories.
• Identify additional measures that may be needed to cover the critical work product and process attributes of the selected processes.
• Select measures to manage processes using statistical and other quantitative techniques.
• Specify the operational definitions of new measures.
• Identify the statistical and other quantitative techniques to be used.
• Analyze the relationship of identified measures to the Quality and Process Performance Objectives (QPPOs) to derive targets.
• Develop the environment to support collection, derivation, and analysis of new measures and keep it updated.
• Record, keep updated, and use measures and statistical analysis techniques.</t>
  </si>
  <si>
    <t>• Results of analysis of process performance data
• Process performance baselines</t>
  </si>
  <si>
    <t>• Analyze the collected measures to establish central tendency and distribution or range of results that characterize the expected performance of selected processes.
• Record, keep updated, and use process performance baselines.
• Review process performance baselines with affected stakeholders.
• Make the process performance baselines available in the organization’s measurement repository and communicate to the organization.
• Revise the process performance baselines as needed.</t>
  </si>
  <si>
    <t>• Process performance models
• Validation results</t>
  </si>
  <si>
    <t>• Establish process performance models.
• Validate the process performance model.
• Calibrate process performance models based on the results.
• Review process performance models with affected stakeholders.
• Make the process performance models available in the organization’s measurement repository and communicate to the organization.
• Support the project’s use of process performance models.
• Revise process performance models as needed.</t>
  </si>
  <si>
    <t>• Results of analysis, validation, and calibration
• Predictions of results to be achieved relative to the QPPOs
• Recorded risks of not achieving the QPPOs
• List of actions needed to address deficiencies in the process stability or capability of each selected process</t>
  </si>
  <si>
    <t>• Analyze the variation and stability of the selected processes and address deficiencies.
• Implement actions needed to address deficiencies in achieving QPPOs.
• Use validated process performance models calibrated with data to assess progress toward achieving QPPOs.
• Identify and manage risks associated with achieving QPPOs.
• Record and communicate the results of the analysis, decisions, and actions identified.</t>
  </si>
  <si>
    <t>• Results of analysis of current performance against:
— QPPOs
— Business objectives
— Business strategies
• Revised business objectives and strategies
• Revised QPPOs
• Revised measures</t>
  </si>
  <si>
    <t>• Evaluate and update business objectives periodically and on an event driven basis to ensure that they align with business strategies.
• Compare business objectives with baselines and process performance predictions to ensure the objectives are realistic.
• Prioritize business objectives based on recorded criteria.
• Maintain QPPOs to address changes in business objectives.
• Revise measures to align with QPPOs.
• Communicate changes to business strategies, business objectives, and QPPOs to stakeholders.</t>
  </si>
  <si>
    <t>• Periodically and on an event-driven basis, compare QPPOs to current process performance baselines and models to evaluate and predict the organization’s ability to satisfy business objectives.
• Identify shortfalls where performance is not satisfying business objectives.
• Identify potential improvement areas based on the analysis of performance shortfalls.
• Communicate results and develop a list of improvement proposals.</t>
  </si>
  <si>
    <t>• Performance analysis results
• List of performance shortfalls
• List of potential improvement proposals</t>
  </si>
  <si>
    <t>• Analysis of potential impacts of proposed improvements
• Piloting report
• Cost-benefit analysis results
• List of potential barriers and risks to implement the improvement
• Recorded validation methods
• List of submitted proposals for implementation</t>
  </si>
  <si>
    <t>• Run pilots to determine preliminary process performance based on proposed improvements.
• Run tests for statistical significance of modeled or piloted results.
• Analyze the costs and benefits of proposed improvements.
• Identify potential barriers and risks to deploying each proposed improvement.
• Record the evaluation results and decide to implement in accordance with evaluation criteria
• Determine and record the validation method that will be used before broad-scale deployment of the change.
• Implement selected proposals
• Validate implemented proposals before broad-scale deployment
• Deploy validated proposals</t>
  </si>
  <si>
    <t>Makes and records decisions using a recorded process that analyzes alternatives.</t>
  </si>
  <si>
    <t>• Statement of the alternatives</t>
  </si>
  <si>
    <t>• Define the alternatives.
• Involve stakeholders in defining the alternatives.</t>
  </si>
  <si>
    <t>• Recorded decisions</t>
  </si>
  <si>
    <t>• Make and record the decision.</t>
  </si>
  <si>
    <t>• Develop and record rules and guidelines for when to use a process for criteria-based decision-making.
• Follow rules and guidelines for criteria-based decision-making.
• Communicate rules and guidelines to affected stakeholders.</t>
  </si>
  <si>
    <t>• Rules and guidelines for criteria-based decision-making
• List of recorded criteria-based decisions.</t>
  </si>
  <si>
    <t>• Recorded evaluation criteria</t>
  </si>
  <si>
    <t>• Define the criteria for evaluating alternative solutions.
• Define, use, and keep updated the range and weighting for evaluation criteria.</t>
  </si>
  <si>
    <t>• Recorded alternatives</t>
  </si>
  <si>
    <t>• Research information about similar internal or external past decisions.
• Identify additional alternatives to consider.
• Record selected alternatives.</t>
  </si>
  <si>
    <t>• Selected evaluation methods</t>
  </si>
  <si>
    <t>• Select evaluation methods.</t>
  </si>
  <si>
    <t>• Evaluation results
• Assessed risks
• Recommended solutions</t>
  </si>
  <si>
    <t>• Evaluate proposed alternative solutions following the recorded process for criteria-based decisions.
• Record the results of the evaluation.
• Assess the risks associated with implementing the recommended solution.
• Record and communicate the results for the recommended solution to affected stakeholders.</t>
  </si>
  <si>
    <t>• Identify, record, keep updated, and communicate the roles and levels of decision-making authority.</t>
  </si>
  <si>
    <t>• List of roles and decision- making authority and responsibilities
• List of decision authority levels</t>
  </si>
  <si>
    <t>• List of work products and their versions</t>
  </si>
  <si>
    <t>• List the work products to be placed under version control and keep it updated.
• Control versions.</t>
  </si>
  <si>
    <t>Manages the integrity of work products using configuration identification, version control, change control, and audits.</t>
  </si>
  <si>
    <t>• Identified configuration items</t>
  </si>
  <si>
    <t>• Assign unique identifiers to configuration items.
• Describe the important characteristics for each configuration item.
• Specify when each item is placed under configuration management.</t>
  </si>
  <si>
    <t>• Configuration management system
• Change management system
• Updated configuration items</t>
  </si>
  <si>
    <t>• Describe how the items and changes to them are controlled, used, and managed throughout the solution lifecycle.
• Establish methods to manage multiple levels of control.
• Provide access control to ensure authorized access to the configuration management system.
• Store and retrieve configuration items in the configuration management system.
• Preserve the contents of the configuration management system.
• Update the configuration management system as necessary.</t>
  </si>
  <si>
    <t>• Authorization
• Baselines</t>
  </si>
  <si>
    <t>• Obtain authorization or approval before developing or releasing baselines of configuration items.
• Develop or release baselines only from configuration items in the configuration management system.
• Record the set of configuration items contained in a baseline, so that the baseline is reproducible.
• Make the current set of baselines available.</t>
  </si>
  <si>
    <t>• Change requests
• Results of change impact analysis
• Approval board records
• Revision history of configuration items
• Results of reviews or tests for unintended impacts
• Revised work products and baselines</t>
  </si>
  <si>
    <t>• Initiate and record change requests.
• Analyze the impact of change requests.
• Categorize and prioritize change requests.
• Review and get agreement on change requests to be addressed in the next baseline with affected stakeholders.
• Track the status of change requests to closure.
• Incorporate changes in a manner that maintains integrity.
• Perform reviews or testing to ensure changes have not caused unintended impacts.
• Record changes to configuration items and rationale.</t>
  </si>
  <si>
    <t>• Revision history or change log of configuration items
• Change request records
• Status of configuration items
• Differences between baselines</t>
  </si>
  <si>
    <t>• Record configuration management actions in sufficient detail so the content and status of each configuration item is known and previous versions can be recovered.
• Ensure that affected stakeholders have access to and knowledge of the configuration status of configuration items.
• Specify the differences among previous, related, and latest versions of baselines.
• Identify the version of configuration items that constitute a specific baseline.
• Revise the status and history, e.g., changes, of each configuration item as necessary.</t>
  </si>
  <si>
    <t>• Configuration audit or review results
• Action items</t>
  </si>
  <si>
    <t>• Assess the integrity of baselines and generate action items to address identified issues.
• Confirm integrity of configuration management records.
• Review the structure and integrity of items in the configuration management system.
• Record action items and track them to closure.</t>
  </si>
  <si>
    <t>Identifies causes of selected outcomes and takes action to either prevent recurrence of undesirable outcomes or ensure recurrence of positive outcomes.</t>
  </si>
  <si>
    <t>• List of investigated outcomes</t>
  </si>
  <si>
    <t>• Select outcomes that differed from expectation.
• Investigate causes of outcomes.
• Address causes and record changes made to address the causes.</t>
  </si>
  <si>
    <t>• Analysis results
• Outcomes selected for further analysis</t>
  </si>
  <si>
    <t>• Define the scope of the analysis.
• Collect relevant data.
• Determine which outcomes to analyze further.</t>
  </si>
  <si>
    <t>• List of affected stakeholders
• Identified causes
• Actions to take</t>
  </si>
  <si>
    <t>• Identify the affected stakeholders and involve them.
• Perform causal analysis.
• Identify and analyze potential issues or successes.
• Implement selected actions.
• Assess the impact of the actions on performance.
• Communicate results.</t>
  </si>
  <si>
    <t>• List of causes
• List of affected stakeholders</t>
  </si>
  <si>
    <t>• Identify and involve stakeholders.
• Collect data.
• Follow an organizational process to perform  causal analysis.
• Record causes.</t>
  </si>
  <si>
    <t>• Action proposals</t>
  </si>
  <si>
    <t>• Develop an action proposal.
• Record action proposals.</t>
  </si>
  <si>
    <t>• Action proposals selected for implementation
• Action plans
• Updated process assets</t>
  </si>
  <si>
    <t>• Analyze action proposals and determine their priorities.
• Select action proposals to be implemented.
• Develop action plans for implementing the selected action proposals.
• Implement action plans.
• Look for similar causes that may exist in other processes and solutions and take action as appropriate.</t>
  </si>
  <si>
    <t>• Cause analysis and resolution records</t>
  </si>
  <si>
    <t>• Record causal analysis data and make the data available for use.</t>
  </si>
  <si>
    <t>• Improvement proposals</t>
  </si>
  <si>
    <t>• Submit improvement proposals</t>
  </si>
  <si>
    <t>• Perform root cause analysis.
• Identify and analyze potential actions.
• Identify measures of effectiveness.
• Implement selected actions.</t>
  </si>
  <si>
    <t>• Process and project performance analyses
• Identified root causes
• Identified measures of effectiveness
• Action plans
• Updated solutions or processes</t>
  </si>
  <si>
    <t>• Analysis of change in process performance
• Organizational improvement proposals</t>
  </si>
  <si>
    <t>• Measure and analyze the change in process performance of the project’s effected processes.
• Determine the impacts of the change on achieving the project’s Quality and Process Performance Objectives (QPPOs).
• Submit process improvement proposals for the organization when the implemented actions are effective.</t>
  </si>
  <si>
    <t>• Identified candidate processes and solutions
• Results of changes</t>
  </si>
  <si>
    <t>• Identify similar processes or solutions.
• Analyze to determine candidates for change and prioritize them.
• Apply changes to selected processes or solutions and communicate results.</t>
  </si>
  <si>
    <t>Identifies the security threats and vulnerabilities that could compromise the organization or solution, analyzes the potential impacts, and defines and takes actions to address and mitigate them.</t>
  </si>
  <si>
    <t>• Identify security threats and vulnerabilities.</t>
  </si>
  <si>
    <t>• List of identified security threats and vulnerabilities</t>
  </si>
  <si>
    <t>• Recorded steps or actions for addressing threats and vulnerabilities</t>
  </si>
  <si>
    <t>• Take steps or actions to address identified security threats and vulnerabilities.</t>
  </si>
  <si>
    <t>• Recorded risk-based approach for handling security threats and vulnerabilities
• Results from threat and vulnerability handling approach reviews and evaluations
• Records of stakeholder reviews, reports, and communications
• Infrastructure and procedures for threat and vulnerability handling
• Threat and vulnerability records
• Patches</t>
  </si>
  <si>
    <t>• Identify techniques for handling threats and vulnerabilities and include within the approach.
• Identify and record a risk-based approach for handling security threats and vulnerabilities.
• Review the approach for handling security threats and vulnerabilities with affected stakeholders.
• Develop a security threat and vulnerability reporting infrastructure.
• Develop patch management processes and infrastructure.
• Identify processes and approaches for addressing security threats.
• Align and resolve security threat and vulnerability risks with other risks that may have consequences for the work objectives.
• Monitor and address security threats and vulnerabilities that arise during operations in a timely manner to prevent or reduce impacts.</t>
  </si>
  <si>
    <t>• Criteria for evaluation of security threats and vulnerabilities</t>
  </si>
  <si>
    <t>• Define and record criteria for consistently evaluating and assessing the magnitude and impact of security threats, vulnerabilities, and incidents.
• Review the criteria with affected stakeholders.
• Identify any potential changes to criteria based on security incident information and update as needed.</t>
  </si>
  <si>
    <t>• Recorded list of prioritized critical threats and vulnerabilities</t>
  </si>
  <si>
    <t>• Use recorded criteria to prioritize security threats and vulnerabilities.
• Monitor critical threats and vulnerabilities.
• Monitor non-critical threats and vulnerabilities as needed.</t>
  </si>
  <si>
    <t>• Recorded evaluation approach and techniques
• Records of review meetings, evaluations, simulations, audits, and test results with affected stakeholders
• Issues and actions from review meetings with affected stakeholders</t>
  </si>
  <si>
    <t>• Identify and develop comprehensive evaluation techniques to determine the effectiveness of the security threat and vulnerability approach.
• Use evaluation techniques to analyze and evaluate the actions taken to address critical security threats and vulnerabilities and determine their effectiveness.
• Review and report evaluation results with affected stakeholders.</t>
  </si>
  <si>
    <t>• System Security Plan (SSP)
• Network diagrams
• Security verification and validation report
• Security verification and validation issues
• List of security threats and vulnerabilities
• Security verification and validation environment</t>
  </si>
  <si>
    <t>• Define the organizational security strategy, approach, and architecture.
• Define procedures and criteria for security verification and validation.
• Identify security verification and validation techniques.
• Identify and acquire security verification and validation tools and equipment.
• Prepare environment for security verification and validation.
• Perform security verification and validation of solutions and solution components.
• Implement corrective actions.
• Provide verification and validation results as inputs to design updates.</t>
  </si>
  <si>
    <t>• Consolidated security verification and validation results
• Analysis results and reports
• List of corrective actions</t>
  </si>
  <si>
    <t>• Consolidate the results of security verification and validation activities.
• Analyze the consolidated results.
• Implement corrective actions.
• Report analysis and corrective actions to affected stakeholders.</t>
  </si>
  <si>
    <t>• Results of strategy, approach, and architecture evaluation effectiveness
• Evaluation of the security handling actions</t>
  </si>
  <si>
    <t>• Define evaluation criteria.
• Evaluate if the implemented actions are effective.
• Identify, record, implement, and keep updated security handling actions when actions are found to be ineffective.</t>
  </si>
  <si>
    <t>• Current threat intelligence analysis requirements
• Raw and refined threat intelligence data and analysis results
• Historical and current feedback data and resulting analysis results and actions</t>
  </si>
  <si>
    <t>• Identify, record, and keep threat intelligence analysis requirements updated.
• Collect threat intelligence analysis data.
• Process, verify, and exploit raw threat intelligence data.
• Analyze, refine, integrate, produce, and record threat intelligence data and keep it updated.
• Report, distribute, and take action on threat intelligence data and provide to affected stakeholders.
• Collect, review, and act on feedback from reported intelligence data.</t>
  </si>
  <si>
    <t>Develops and keeps updated the security approach that includes anticipating, identifying, and taking actions to avoid or minimize the impacts of security issues on an organization or solution.</t>
  </si>
  <si>
    <t>• List of security issues and potential impacts</t>
  </si>
  <si>
    <t>• Identify security needs and issues associated with the work.</t>
  </si>
  <si>
    <t>• Security action plans</t>
  </si>
  <si>
    <t>• Review, prioritize, and record security issues and keep them updated.
• Record security actions and track them to closure.</t>
  </si>
  <si>
    <t>• Documentation of security objectives for data and functionality, and associated levels of impacts
• Documentation of security approach</t>
  </si>
  <si>
    <t>• Define, record, and keep security objectives updated for the work.
• Identify and sort security issues into manageable categories and keep updated.
• Identify, record, and keep the security approach updated.
• Identify and protect data and functionality in the solution to achieve the overall business objectives.
• Rate potential and realized issues and impacts resulting from violation of data management principles.</t>
  </si>
  <si>
    <t>• Recorded physical security approach
• Recorded and current defense in depth approach that includes physical security needs</t>
  </si>
  <si>
    <t>• Identify, record, and keep an approach to address physical security needs updated.
• Record physical security needs in a defense in depth approach.</t>
  </si>
  <si>
    <t>• Recorded mission, personnel, and process security approach
• Recorded and current defense in depth approach that includes mission, personnel, and process needs</t>
  </si>
  <si>
    <t>• Identify, record, and keep an approach to address mission, personnel, and process needs updated.
• Record mission, personnel, and process needs in a defense in depth approach.</t>
  </si>
  <si>
    <t>• Recorded and updated cybersecurity approach
• Recorded and current defense in depth approach that includes cybersecurity needs</t>
  </si>
  <si>
    <t>• Identify, record, and keep an approach updated to address cybersecurity and security needs and issues.
• Record cybersecurity needs in a defense in depth approach.</t>
  </si>
  <si>
    <t>• Security operations approach and plan(s)
• Security operations results, logs, and outputs
• Security incident analysis results
• Security compliance records and results
• Organizational security awareness program materials</t>
  </si>
  <si>
    <t>• Identify approach, roles, responsibilities, and tasks required for operating the security function and keep updated.
• Identify, deploy, monitor, and keep updated security resources.
• Conduct preparation and preventative maintenance.
• Perform continuous security monitoring.
• Conduct alert ranking and management.
• Respond to threats.
• Conduct recovery and remediation activities.
• Manage security operations logs.
• Conduct security incident investigation.
• Refine and improve security operations.
• Manage security compliance activities, plans, and processes.
• Develop and implement a security awareness program and keep it current.</t>
  </si>
  <si>
    <t>• Recorded security strategy and approach
• Security measurement objectives and their related measures</t>
  </si>
  <si>
    <t>• Identify organizational security architecture needs.
• Record the organizational security architecture and controls.
• Identify, keep updated, follow, and communicate an organizational security strategy and approach.
• Identify and monitor clear security measurement objectives and their related measures to verify and validate that the security strategy and approach is working effectively and efficiently.</t>
  </si>
  <si>
    <t>• Conduct periodic or as needed security reviews and evaluations.
• Assess the outcomes and effectiveness of security reviews, evaluations, and efforts across the organization.
• Use the effectiveness results to modify the strategy and approach periodically and as needed.</t>
  </si>
  <si>
    <t>• Security review results
• Security evaluation results
• Actions addressing security review and evaluation findings
• Updated security strategy and approach
• Security response simulation plans and results</t>
  </si>
  <si>
    <t>Minimizes and mitigates safety risks within the tolerance parameters and constraints of operational effectiveness, time, and cost.</t>
  </si>
  <si>
    <t>• List of identified hazards and improvements
• List of safety needs</t>
  </si>
  <si>
    <t>• Identify and record current and potential safety hazards and improvements.
• Identify safety needs.</t>
  </si>
  <si>
    <t>• Hazard logs
• Analysis reports</t>
  </si>
  <si>
    <t>• Assess and determine the potential consequences of hazards and improvements.
• Prioritize hazards and improvements based on potential impact and expected results.
• Create action plans to address prioritized hazards and improvements.</t>
  </si>
  <si>
    <t>• Safety vision
• Safety objectives
• Internal communications
• Safety strategy
• Safety roles and responsibilities</t>
  </si>
  <si>
    <t>• Define safety objectives.
• Identify, record, and prioritize potential hazards and improvements.
• Define and implement action plans and track to closure.
• Conduct safety reviews and communicate safety results, progress, and related information with affected stakeholders.</t>
  </si>
  <si>
    <t>• Identify workplace environment safety requirements.
• Identify business considerations and trade-offs.
• Establish reporting mechanisms.
• Define workplace environment safety approach.
• Adjust workplace environment based on requirements.</t>
  </si>
  <si>
    <t>• Workplace environment safety requirements
• Safety Plan
• Safety analysis reports
• Safety equipment
• Safety scenarios and case studies for common activities and issues
• Safety operational reference materials</t>
  </si>
  <si>
    <t>• Identify functional safety requirements.
• Identify business and mission considerations and trade-offs.
• Establish reporting mechanisms.
• Define functional safety approach.
• Adjust functional safety operations based on requirements.</t>
  </si>
  <si>
    <t>• Functional safety requirements
• Operational safety guidelines
• Safety hazard identification form
• Safety standards for product lifecycle
• Software and hardware standards and best practices
• Operational minimum acceptable safety tolerance limits</t>
  </si>
  <si>
    <t>• Safety roles, skills, and training matrix
• Technical bulletins and reports
• Safety action plans</t>
  </si>
  <si>
    <t>• Define safety awareness, knowledge, roles, and skills.
• Provide safety requirements and content input to the organizational training program.
• Provide support for safety inquiries.
• Conduct research on safety trends and regulations.
• Develop decision or fault trees.
• Monitor safety tolerance limits.
• Establish safety action plans.</t>
  </si>
  <si>
    <t>• List of in-service failures
• List of production non-conformances
• Analysis reports
• Survey results
• Assessment results
• Evaluation report
• Data from operational activities</t>
  </si>
  <si>
    <t>• Collect information and conduct analysis from identified potential or current hazards.
• Evaluate production non- conformances and in- service failures for safety impact.
• Conduct surveys.
• Conduct safety field investigations.
• Conduct safety reviews and inspections.
• Conduct safety drills.
• Plan, coordinate, and participate in contractual safety certification activities.
• Conduct objective evaluations of safety program.</t>
  </si>
  <si>
    <t>• Safety control strategies
• Safety triggers and thresholds
• Safety dashboards
• Safety measurements</t>
  </si>
  <si>
    <t>• Establish hierarchy of safety controls
• Establish confidential reporting mechanisms.
• Define safety triggers and thresholds.
• Define safety scorecards.
• Execute safety control strategies and record results.
• Review and revise safety control strategies.</t>
  </si>
  <si>
    <t>Develops, follows, and keeps updated an approach for implementing data quality standards.</t>
  </si>
  <si>
    <t>• Define data quality parameters important to the business.</t>
  </si>
  <si>
    <t>• Defined data quality parameters
• Meeting notes or reviews from stakeholders</t>
  </si>
  <si>
    <t>• Review and cleanse data.</t>
  </si>
  <si>
    <t>• Results of data cleansing</t>
  </si>
  <si>
    <t>• List of data cleansing criteria
• Meeting notes or review materials</t>
  </si>
  <si>
    <t>• Identify criteria for data cleansing.
• Periodically review data cleansing criteria against business objectives and priorities.</t>
  </si>
  <si>
    <t>• Develop a data quality approach.
• Review the data quality approach with stakeholders.</t>
  </si>
  <si>
    <t>• Data quality approach
• Status updates against the approach
• Meeting minutes from stakeholder meetings and reviews</t>
  </si>
  <si>
    <t>• Perform data cleansing.
• Verify cleansed data with data providers.</t>
  </si>
  <si>
    <t>• Log of data corrections
• Updated data
• Data cleansing activity report</t>
  </si>
  <si>
    <t>• Establish, review, and update data profiles.
• Conduct data quality assessments.
• Report and analyze assessment results.</t>
  </si>
  <si>
    <t>• Data profiling reports
• Data quality assessment results
• Remediation Plan
• List of identified improvements</t>
  </si>
  <si>
    <t>• Analysis results
• Survey results
• List of improvements</t>
  </si>
  <si>
    <t>• Review industry standards, trends, and emerging technologies in data quality.
• Conduct periodic evaluations of the data quality activities.
• Identify data quality improvements.
• Record effectiveness of data quality activities.</t>
  </si>
  <si>
    <t>Identifies, implements, and controls the approach and activities for managing data.</t>
  </si>
  <si>
    <t>• Identify data management objectives and priorities.</t>
  </si>
  <si>
    <t>• Recorded data management objectives
• Recorded data management priorities</t>
  </si>
  <si>
    <t>• Define, record, and use metadata.</t>
  </si>
  <si>
    <t>• Metadata repositories
• Metadata definitions and documentation</t>
  </si>
  <si>
    <t>• Data management objectives
• Data management approach
• Meeting notes or review feedback from stakeholders</t>
  </si>
  <si>
    <t>• Periodically review and update data management objectives.
• Record the data management approach.
• Review the data management approach with stakeholders.
• Review the data management approach periodically for potential updates.</t>
  </si>
  <si>
    <t>• Meeting notes or review feedback from stakeholders
• Approved architecture design
• Architecture implementation plan</t>
  </si>
  <si>
    <t>• Design the data architecture consistent with requirements.
• Review the design for the data architecture with stakeholders.
• Implement the data architecture.
• Update the data architecture over time as the work and environment changes.</t>
  </si>
  <si>
    <t>• Organizational data management approach
• Data glossary
• Update log for data glossary
• Data terms exception report</t>
  </si>
  <si>
    <t>• Identify approach, roles, responsibilities, and tasks required for operating the data management function and keep updated.
• Establish a data glossary and requirements for its use.
• Review the data glossary with stakeholders.
• Update the data glossary periodically.
• Use the data glossary for internal and external work.</t>
  </si>
  <si>
    <t>• Review industry standards, trends, and emerging technologies in data management.
• Conduct periodic assessments of the data management implementation.</t>
  </si>
  <si>
    <t>• Industry research report related to data management
• Assessment results
• List of identified and prioritized improvements for the data management capability</t>
  </si>
  <si>
    <t>Develops plans to describe what is needed to accomplish the work within the standards and constraints of the organization.</t>
  </si>
  <si>
    <t>• Task list</t>
  </si>
  <si>
    <t>• Develop a task list.
• Review the task list with affected stakeholders.
• Revise the list as needed.</t>
  </si>
  <si>
    <t>• Task list with assignments</t>
  </si>
  <si>
    <t>• Assign an individual who is responsible for each task.
• Assign any additional people to the task.
• Review assignments with the assigned individuals.
• Record assignments in task list.</t>
  </si>
  <si>
    <t>• Recorded approach for accomplishing the objectives
• Recorded project lifecycle</t>
  </si>
  <si>
    <t>• Identify the objectives of the project.
• Identify the approach to be used to achieve objectives.
• Identify requirements.
• Record business considerations.
• Define and record the project lifecycle.
• Identify major resource needs and constraints.
• Identify affected stakeholders.
• Record agreements with stakeholders.
• Identify risks or opportunities.
• Identify safety and security approaches.
• Review the project approach with affected stakeholders and obtain agreement.
• Revise the approach as necessary.</t>
  </si>
  <si>
    <t>• Inventory of skill needs</t>
  </si>
  <si>
    <t>• Identify the knowledge and skills needed to perform the work.
• Determine the gaps between the knowledge and skills needed versus those held by the currently assigned people.
• Select methods for providing needed knowledge and skills.</t>
  </si>
  <si>
    <t>• Budget
• Schedule
• Resource plan
• Budget and schedule risks</t>
  </si>
  <si>
    <t>• Identify major milestones.
• Identify schedule assumptions.
• Identify constraints.
• Identify task dependencies.
• Identify resources.
• Identify and analyze risks.
• Based on estimates, develop the budget and schedule, and keep them updated.
• Establish corrective action criteria.</t>
  </si>
  <si>
    <t>• Stakeholder involvement plan
• Responsible, Accountable, Supporting, Consulted, Informed (RASCI) table
• Results of information sharing</t>
  </si>
  <si>
    <t>• Develop a list of stakeholders.
• Identify the involvement of each stakeholder.
• Record when the involvement is required.
• Identify information to be shared on an ongoing basis.
• Identify the communication parameters.</t>
  </si>
  <si>
    <t>• Plans for transition to operations and support</t>
  </si>
  <si>
    <t>• Determine transition scope and objectives.
• Determine transition requirements and criteria.
• Determine approach to transition.
• Develop schedule for transition.
• Determine transition responsibilities and resources including post-transition support.
• Determine operations and support training needs.</t>
  </si>
  <si>
    <t>• Revised plan and commitments</t>
  </si>
  <si>
    <t>• Identify and plan for resource capacity and availability.
• Perform resource leveling to adjust scheduling of tasks and resources.
• Ensure commitments are supported by adequate personnel or other required resources.
• Negotiate commitments with affected stakeholders.</t>
  </si>
  <si>
    <t>• Overall project plans</t>
  </si>
  <si>
    <t>• Record the project plan.
• Review the project plan with affected stakeholders.
• Revise the project plan as necessary.</t>
  </si>
  <si>
    <t>• Results of plan reviews
• Recorded commitments</t>
  </si>
  <si>
    <t>• Ensure individuals are involved in reviewing the work they are responsible for and the inputs that initiate the work.
• Record commitments.
• Review and approve project commitments.</t>
  </si>
  <si>
    <t>• The project process</t>
  </si>
  <si>
    <t>• Select standard processes from the organization’s set of standard processes that best fit the needs of the project.
• Modify the organization’s set of standard processes and other organizational process assets according to tailoring guidelines to produce the project’s process.
• Use other artifacts from the organization’s process asset library as appropriate.
• Record the project process.
• Review the project process.
• Revise the project process as necessary.</t>
  </si>
  <si>
    <t>• Revised project estimates
• Project plans
• Integrated plans</t>
  </si>
  <si>
    <t>• Use the tasks and work products of the project process as a basis for estimating and planning project activities.
• Use the organization’s measurement repository to estimate the work.
• Incorporate the definitions of measures and measurement activities.
• Establish objective entry and exit criteria for tasks and activities.
• Identify how conflicts will be resolved that arise among affected stakeholders.</t>
  </si>
  <si>
    <t>• Critical dependencies</t>
  </si>
  <si>
    <t>• Identify each critical dependency.
• Integrate schedules.
• Review and negotiate dependencies with affected stakeholders.
• Record commitments to address each critical dependency.</t>
  </si>
  <si>
    <t>• Analyze project and plan for resources, facilities, and environment.
• Assign a responsible individual to plan to acquire resources, facilities, and the environment needed to perform assigned work.
• Develop a contingency plan if the resources, facilities, and environment cannot be obtained.
• Plan for support personnel needs.
• Ensure individuals and groups provide input and participate in decisions concerning resources, facilities, and environment.
• Track actions identified and communicate status.</t>
  </si>
  <si>
    <t>• Project resources, facilities, and environment plan
• Equipment and tools for the project
• Health and safety considerations, including any regulatory or legal requirements
• Installation, operation, and maintenance manuals for the project environment
• User surveys and results
• Facilities, resources, and maintenance records for the project
• Support services needed for the project environment</t>
  </si>
  <si>
    <t>• Criteria used to evaluate alternatives for the project
• Alternative processes
• Selected defined project process
• Risk assessment of not achieving the project’s QPPOs</t>
  </si>
  <si>
    <t>• Develop the criteria to use in evaluating process alternatives for the project.
• Identify or develop alternative processes for doing the work and meeting objectives.
• Analyze and evaluate alternative processes against recorded evaluation criteria.
• Select the alternative process that best meets the criteria.
• Evaluate the risk of not achieving the project’s QPPOs.</t>
  </si>
  <si>
    <t>Provides an understanding of the project progress so appropriate corrective actions can be taken when performance deviates significantly from plans.</t>
  </si>
  <si>
    <t>• Record task completion.
• Review updated task list with affected stakeholders.</t>
  </si>
  <si>
    <t>• Issues and action item list</t>
  </si>
  <si>
    <t>• Record the issue in the issue and action item list.
• Assign responsibility for resolving the issue or action item.
• Assign a due date.
• Track issues and action items to closure.</t>
  </si>
  <si>
    <t>• Records of actuals versus estimates
• Records of significant deviations
• Records of status reviews
• Corrective actions
• Cost performance reports
• Schedule performance reports</t>
  </si>
  <si>
    <t>• Track actual results to plans and estimates.
• Monitor resource capacity, and availability.
• Monitor the knowledge and skills of workgroup members.
• Monitor commitments against those identified in the project plan.
• Record significant differences in planned vs. actual values.
• Monitor progress against schedule.
• Monitor expended effort and costs.</t>
  </si>
  <si>
    <t>• Records of stakeholder involvement
• Agendas and schedules for collaborative activities
• Recommendations for resolving stakeholder issues
• Recorded issues</t>
  </si>
  <si>
    <t>• Periodically review and record the status of stakeholder involvement.
• Identify and record significant stakeholder issues.
• Develop recommendations and coordinate actions to resolve issues.</t>
  </si>
  <si>
    <t>• Status reports of transition activities
• Transition readiness report
• Records of transition support reviews
• Lessons learned report</t>
  </si>
  <si>
    <t>• Monitor the capabilities of operations and support to receive, store, use, and keep updated new or modified solutions.
• Monitor training delivery to stakeholders involved in receiving, storing, using, and updating solutions.
• Review and analyze the results of transition activities.</t>
  </si>
  <si>
    <t>• List of issues requiring corrective action</t>
  </si>
  <si>
    <t>• Collect issues for analysis.
• Analyze issues to decide if corrective action is needed.
• Take corrective action on identified issues.
• Manage corrective actions to closure.</t>
  </si>
  <si>
    <t>• Results of monitoring
• Collected measures and status records or reports</t>
  </si>
  <si>
    <t>• Manage the project activities using the project process and all related plans.
• Collect and analyze selected measurements to manage the project and support the organization’s needs.
• Periodically review and align project performance with organizational, customer, and end user requirements and objectives.
• Resolve causes of issues affecting project objectives.</t>
  </si>
  <si>
    <t>• Updated critical dependencies
• Recorded agendas and meeting minutes
• Recorded issues</t>
  </si>
  <si>
    <t>• Review and update dependencies.
• Record minutes from reviews and discussions.
• Record issues.</t>
  </si>
  <si>
    <t>• Corrections needed to the work environment</t>
  </si>
  <si>
    <t>• Monitor work environment elements that affect safety, health, effectiveness, and productivity and identify and record any corrections needed.
• Monitor physical factors in the work environment that could degrade performance and identify and record any corrections needed.
• Identify, record, and report potential work environment issues and corrections needed.
• Take reasonable steps to accommodate work environment issues while corrections are being made.
• Remove or reduce interruptions or distractions that degrade performance.
• Remove or reduce physical factors that degrade performance.
• Monitor progress of work environment issue resolution.
• Resolve interpersonal problems that degrade work relationships.</t>
  </si>
  <si>
    <t>• Recorded issues</t>
  </si>
  <si>
    <t>• Identify and record issues.
• Communicate issues to affected stakeholders.
• Resolve issues with affected stakeholders.
• Escalate the issues not resolvable with affected stakeholders to the responsible managers.
• Track issues to closure.
• Communicate the status and resolution of issues with affected stakeholders.</t>
  </si>
  <si>
    <t>Estimates the size, effort, duration, and cost of the work and resources needed to develop, acquire, or deliver the solution.</t>
  </si>
  <si>
    <t>• Rough order of magnitude estimate</t>
  </si>
  <si>
    <t>• Review needs and assumptions and determine high-level estimates with stakeholders.</t>
  </si>
  <si>
    <t>• List of tasks and activities or Work Breakdown Structure (WBS)
• List of needed resources
• Workflow diagram</t>
  </si>
  <si>
    <t>• Review requirements and objectives with stakeholders to determine scope.
• Gather information to estimate the size, effort, cost, resources, and duration.
• Identify constraints, boundaries and limits of scope.</t>
  </si>
  <si>
    <t>• Size estimate</t>
  </si>
  <si>
    <t>• Use applicable methods to estimate the size and complexity of solutions and tasks.</t>
  </si>
  <si>
    <t>• Effort estimate
• Duration estimate
• Cost estimate
• Estimating rationale</t>
  </si>
  <si>
    <t>• Collect and use historical data to develop, calibrate, or recalibrate models or methods to transform size and complexity into effort, duration, and cost estimates.
• Describe and record the rationale for the estimates of effort, duration, and cost for the solution.
• Include estimates of supporting infrastructure needs.</t>
  </si>
  <si>
    <t>• Recorded estimation methods</t>
  </si>
  <si>
    <t>• Determine the acceptable estimation methods.
• Calibrate and adjust method based on actual results.
• Validate method.</t>
  </si>
  <si>
    <t>• Work estimates
• Updated organizational process assets</t>
  </si>
  <si>
    <t>• Use organizational assets and measures for estimation.
• Use estimation methods.
• Contribute results and measures to the organization to improve the estimation methods and update organizational assets.
• Analyze organizational data.</t>
  </si>
  <si>
    <t>Aligns the workforce to the organization’s business objectives and empowers individuals and workgroups to perform their roles efficiently and effectively.</t>
  </si>
  <si>
    <t>• Work commitments and assignments
• Skills list or matrix
• Staffing list</t>
  </si>
  <si>
    <t>• Develop a list of work commitments.
• Identify the list of skills needed.
• Create workgroups aligning work commitments to skilled personnel.</t>
  </si>
  <si>
    <t>• Work assignment selection strategy
• Skill evaluation criteria
• Workgroup skills analysis results
• Selection process results
• Work assignments</t>
  </si>
  <si>
    <t>• Analyze work commitments to determine the effort and skills required.
• Record a work assignment selection strategy.
• Conduct selection process for each position to be filled according to established criteria.
• Assess performance against qualifications and related criteria and take corrective action.
• Manage work assignments to balance work commitments among individuals and workgroups.</t>
  </si>
  <si>
    <t>• Plan for personnel transition activities.
• Manage transitions of individuals according to a recorded approach.
• Seek input from exit interviews to identify the potential for corrective actions.</t>
  </si>
  <si>
    <t>• Staff transition plans
• RASCI
• Organization charts
• Job descriptions
• Transition checklists
• Exit interview and survey results</t>
  </si>
  <si>
    <t>• Team norms, values, and objectives
• Work objective review results
• Team building and social skill requirements
• Communication mechanisms
• Coordination mechanisms
• Workforce feedback on engagement and satisfaction</t>
  </si>
  <si>
    <t>• Review work objectives with all affected workgroups.
• Identify and address team building requirements.
• Identify the needs for developing social skills.
• Identify cultural aspects of communication and coordination.
• Record and use communication mechanisms.
• Coordinate activities with individuals and across workgroups to accomplish work.</t>
  </si>
  <si>
    <t>• Identify knowledge, skills, process abilities, and performance expectations for each workforce competency.
• Assess and track organizational capability in each workforce competency.
• Derive workforce plans and keep them updated based on the workforce competencies and performance results.
• Evaluate performance results periodically across the entire organization and identify workforce competencies that do not consistently contribute to successful business results.
• Identify potential improvements to workforce management activities.</t>
  </si>
  <si>
    <t>• Workforce competency lists and descriptions
• List of knowledge, skills, and process abilities for each workforce competency
• Results and actions related to workforce competency analysis
• Workforce development plans
• Results of performance analysis
• List of improvements</t>
  </si>
  <si>
    <t>• Recorded organizational delegations of authority, expectations for accountability, and negotiation results
• Workgroup performance results</t>
  </si>
  <si>
    <t>• Determine and communicate delegation of authority to workgroups.
• Identify, negotiate, and manage accountability for the achievement of workgroup outcomes.</t>
  </si>
  <si>
    <t>• Develop and use a compensation strategy and approach.
• Review the compensation strategy to determine whether it needs to be revised.
• Adjust the compensation strategy and approach to address inequities.</t>
  </si>
  <si>
    <t>• Recorded compensation strategy and approach
• Compensation equity study
• External salary and benefit benchmark study
• Review results</t>
  </si>
  <si>
    <t>Develops the skills and knowledge of personnel so they perform their roles efficiently and effectively.</t>
  </si>
  <si>
    <t>• Completed training</t>
  </si>
  <si>
    <t>• Identify people who will receive the training.
• Schedule training.
• Deliver the training.</t>
  </si>
  <si>
    <t>• List of training needs</t>
  </si>
  <si>
    <t>• Identify skills and knowledge for each role.
• Record and keep updated skills and knowledge of individuals.
• Perform a gap analysis to determine training needs.
• Record and communicate training needs.</t>
  </si>
  <si>
    <t>• Records of delivered training</t>
  </si>
  <si>
    <t>• Deliver training based on identified training needs.
• Maintain training records.</t>
  </si>
  <si>
    <t>• Training needs</t>
  </si>
  <si>
    <t>• Determine the roles and skills needed to perform the organization’s set of standard processes and the work to be performed.
• Determine training needs.
• Record and keep updated the prioritized strategic and short-term organization training needs.
• Review the organization’s training needs periodically and on an event driven basis and update the needs if required.</t>
  </si>
  <si>
    <t>• Allocated training needs
• Training delivery responsibilities</t>
  </si>
  <si>
    <t>• Analyze the training needs identified by work and support groups.
• Coordinate with projects and support groups to determine how training needs will be addressed.
• Record responsibilities among the organization, project, and support groups for delivering training.
• Coordinate opportunities to reinforce new skills and knowledge from training activities.</t>
  </si>
  <si>
    <t>• Organizational training strategic plan
• Organizational training short-term plan
• Recorded commitments</t>
  </si>
  <si>
    <t>• Develop the content of the organizational training strategic plan.
• Develop the content of the organizational training short-term plan.
• Review plans, determine commitments, and communicate the review results to affected stakeholders.
• Revise the plans and commitments as needed.</t>
  </si>
  <si>
    <t>• Training materials and supporting artifacts
• List of courses
• Training records
• List of instructors
• Instruction design standards
• Training facilities and resources</t>
  </si>
  <si>
    <t>• Select approaches to satisfy organizational training needs.
• Decide whether to develop training internally or to acquire it externally.
• Develop or obtain training materials.
• Identify, train, or hire qualified instructors, instructional designers, or mentors.
• Describe the training in the organization’s training curriculum.
• Review training periodically and on an event-driven basis.
• Revise training materials as needed.
• Identify and make available resources for delivering the training.
• Update the training and development program.
• Keep training records updated.
• Communicate availability of training.</t>
  </si>
  <si>
    <t>• Assess the effectiveness of each training course.
• Assess the effectiveness of the training programs.
• Report the assessment results to stakeholders.</t>
  </si>
  <si>
    <t>• Training effectiveness surveys
• Training program assessments
• Training program analysis results
• Instructor evaluation forms
• Training examinations
• Training measures</t>
  </si>
  <si>
    <t>• Training records and reports</t>
  </si>
  <si>
    <t>• Keep and use records of all participants.
• Keep and use records of all personnel who are waived from training.
• Keep and use records of the training course and program effectiveness.
• Make training records available to the appropriate people for consideration in assignments.</t>
  </si>
  <si>
    <t>Defines and manages an approach for effective virtual work and operations.</t>
  </si>
  <si>
    <t>• List of virtual work needs and constraints
• Communication records with customers and affected stakeholders</t>
  </si>
  <si>
    <t>• Identify virtual work needs and constraints.
• Record virtual work needs and constraints and their potential impact on the work.
• Communicate virtual work needs with customers and affected stakeholders.</t>
  </si>
  <si>
    <t>• Outputs from virtual work
• List of criteria for virtual work approaches</t>
  </si>
  <si>
    <t>• Perform virtual work.
• Communicate virtual work results with affected stakeholders and customers.</t>
  </si>
  <si>
    <t>• Approach for virtual work and solution delivery
• Records of communication about approach with customers and affected stakeholders
• List of needs and constraints and their mitigation, workarounds, and contingencies
• Virtual work verification, validation, and effectiveness evaluation and results</t>
  </si>
  <si>
    <t>• Develop and record an approach for virtual work and keep it updated.
• Coordinate with customer and affected stakeholders to determine and then communicate virtual work needs and constraints.
• Identify mitigations, workarounds, and contingencies for virtual work.
• Identify, evaluate, and rate performance impacts resulting from use of virtual work technologies.</t>
  </si>
  <si>
    <t>• Revisions to the virtual work approach
• Report from monitoring of virtual work activities
• List of corrective actions
• Status report of corrective actions</t>
  </si>
  <si>
    <t>• Review virtual work according to the virtual work approach.
• Review risks associated with virtual work.
• Identify corrective actions.
• Track corrective actions to closure.</t>
  </si>
  <si>
    <t>• Organizational virtual work strategy and approach
• Recorded virtual work performance results
• Organizational virtual work process assets and training materials
• Organizational virtual work communications, training results, and records</t>
  </si>
  <si>
    <t>• Identify organizational strategy, roles and responsibilities and tasks required for virtual work and operations, and keep updated.
• Identify, deploy, monitor, and keep updated virtual work resources.
• Manage virtual work activities, plans, tools, infrastructure, and processes.
• Pilot, refine, and improve virtual work operations.
• Train and communicate virtual work methods, tools, processes, etc. with affected stakeholders.</t>
  </si>
  <si>
    <t>• Conduct periodic and as needed virtual work reviews across the organization.
• Evaluate, analyze, and verify the outcomes and effectiveness of virtual work.
• Identify best practices, lessons learned, and potential improvements, and innovations needed for virtual work efforts.
• Select, deploy, and communicate improvements and innovations to improve virtual work activities.</t>
  </si>
  <si>
    <t>• Virtual work review results
• Causal analysis results of disruptions to virtual work
• List of potential actions needed to address review findings
• List of potential improvements and innovations
• Virtual work evaluation and causal analysis actions selected for improvement and deployment
• Verified results from actions and deployed improvements</t>
  </si>
  <si>
    <t>Identifies, records, analyzes, and manages potential risks or opportunities.</t>
  </si>
  <si>
    <t>• List of identified risks or opportunities</t>
  </si>
  <si>
    <t>• Identify the risks associated with the work.
• Record the risks.
• Identify opportunities.
• Record opportunities.
• Identify the affected stakeholders associated with each risk or opportunity.</t>
  </si>
  <si>
    <t>• Identified risks or opportunities
• Risk or opportunity priorities
• Risk and opportunity analysis reports</t>
  </si>
  <si>
    <t>• Analyze the identified risks.
• Review the Work Breakdown Structure (WBS), plan, and schedule for risks.
• Identify the impact of each risk.
• Identify the probability of occurrence for each risk.
• Assign priorities to each risk based on the impact and probability of occurrence.
• Analyze the identified opportunities.
• Review the WBS, plan, and schedule for opportunities.
• Identify the benefits and costs of each opportunity.
• Assign priorities to each opportunity based on the benefit and cost.
• Rank opportunity according to priorities.
• Review assigned opportunity priorities with affected stakeholders and get agreement.
• Develop the risk and opportunity analysis report.</t>
  </si>
  <si>
    <t>• Records of risk or opportunity monitoring
• Updated risks or opportunities</t>
  </si>
  <si>
    <t>• Periodically review risks or opportunities.
• Update risks or opportunities as additional information becomes available.
• Communicate the risk or opportunity status to affected stakeholders.</t>
  </si>
  <si>
    <t>• Categories list
• Categorized risks or opportunities</t>
  </si>
  <si>
    <t>• Identify risk or opportunity categories.
• Organize risks or opportunities according to defined categories.</t>
  </si>
  <si>
    <t>• Risk or opportunity evaluation, categorization, and prioritization parameters
• List of risks or opportunities and their assigned priority
• Risk or opportunity assessment results</t>
  </si>
  <si>
    <t>• Identify a relative priority for each risk or opportunity based on assigned parameters.
• Define thresholds to trigger actions for selected risks or opportunities.
• Prepare and perform assessments for selected risks.
• Prepare and perform opportunity assessments.</t>
  </si>
  <si>
    <t>• Risk or opportunity management strategy</t>
  </si>
  <si>
    <t>• Develop, record, and keep updated a risk or opportunity management strategy.
• Review the risk or opportunity management strategy with affected stakeholders.</t>
  </si>
  <si>
    <t>• Risk management plans
• Opportunity leveraging plans
• Updated plans and status</t>
  </si>
  <si>
    <t>• Develop mitigation plans for selected risks and contingency plans in the event their impacts are realized.
• Develop leverage plans for selected opportunities to increase the likelihood that their impacts are realized.
• Review plans with affected stakeholders.</t>
  </si>
  <si>
    <t>• Updated status</t>
  </si>
  <si>
    <t>• Manage risks or opportunities using the risk or opportunity management plans.</t>
  </si>
  <si>
    <t>Resolves and prevents disruptions promptly to sustain service delivery levels.</t>
  </si>
  <si>
    <t>• Updated list of incidents and their status</t>
  </si>
  <si>
    <t>• Record incidents.
• Address each incident.
• Record incident status.</t>
  </si>
  <si>
    <t>• Identify incidents.
• Record and keep updated information that is useful in managing, resolving, and preventing incidents.
• Define criteria and categories for incidents and to determine what is a valid incident.
• Identify, record, and keep workarounds or agreed-upon responses updated.
• Review incident resolutions with affected stakeholders.
• Record lessons learned.</t>
  </si>
  <si>
    <t>• Recorded incidents and associated information
• Incident criteria and categories
• Incident resolution and prevention approach
• Records of stakeholder reviews
• Recorded workarounds or responses
• Recorded lessons learned</t>
  </si>
  <si>
    <t>• Updated list of incidents and their status
• Closed incident records</t>
  </si>
  <si>
    <t>• Monitor incidents until they meet the terms of the customer agreement.
• Escalate incidents as necessary.
• Close incidents that meet the criteria for closure.</t>
  </si>
  <si>
    <t>• Communicate incident status.</t>
  </si>
  <si>
    <t>• Records of communication with customers and end users
• Status reports</t>
  </si>
  <si>
    <t>• An incident management system with controlled work products
• Procedures for accessing and using the incident management system</t>
  </si>
  <si>
    <t>• Establish an incident management system.
• Maintain the integrity of the incident management system and its contents.
• Maintain the incident management system.</t>
  </si>
  <si>
    <t>• Updated incident management records
• Record of analysis results
• Reports of underlying causes of incidents
• Reusable solution description
• Plans for addressing underlying causes of selected incidents
• Verification and validation results for the chosen courses of action</t>
  </si>
  <si>
    <t>• Categorize the incident.
• Analyze the business impact of the incident.
• Decide which group is best suited to address the incident.
• Analyze incident data.
• Decide the actions to address the incident.
• Resolve the incident using the best course of action.
• Record the actions and results in the incident management system.
• Verify and validate the effectiveness of the incident remediation.
• Communicate solutions to affected stakeholders.</t>
  </si>
  <si>
    <t>Anticipates and addresses disruptions to critical business operations so work can continue or resume as soon as possible.</t>
  </si>
  <si>
    <t>• Records of contingency approaches
• Trigger values</t>
  </si>
  <si>
    <t>• Record contingency approaches.
• Specify trigger values.</t>
  </si>
  <si>
    <t>• Prioritized list of critical functions
• Business impact analyses</t>
  </si>
  <si>
    <t>• Develop continuity scenarios.
• Identify the essential functions on which operations rely.
• Analyze the criticality and the impact to operations if the project cannot perform the essential functions.
• Prioritize the list of essential functions.</t>
  </si>
  <si>
    <t>• Records of critical resources required for continuity
• Records of agreements and contracts
• Backup and recovery records of legal operation charters
• Backup and recovery records for human resource data</t>
  </si>
  <si>
    <t>• Identify and record internal and external dependencies.
• Identify and record key personnel and their roles in providing continuing operations.
• Identify and record organizational and affected stakeholder responsibilities.
• Identify and record resources required to ensure continuity of essential functions.
• Evaluate and prioritize resources based on the impact of their loss or lack of access.
• Develop safety provisions for operations personnel.
• Ensure needed records and databases are protected, accessible, and usable in an emergency.</t>
  </si>
  <si>
    <t>• List of threats and vulnerabilities
• Continuity plans</t>
  </si>
  <si>
    <t>• Identify and record threats and vulnerabilities to ongoing operations.
• Record continuity plans.
• Validate continuity plans with affected stakeholders.
• Ensure that secure storage and access methods exist for continuity plans and critical information and functions needed to implement the plans.
• Protect vital data and systems.
• Record the criteria and procedures for shifting from the normal operations environment to a Continuity of Operations (COOP) environment.
• Revise continuity plans as necessary.</t>
  </si>
  <si>
    <t>• Continuity training strategy
• Continuity training material
• Continuity training review results</t>
  </si>
  <si>
    <t>• Develop a strategy for conducting continuity training.
• Develop and record continuity training for each category of threat and vulnerability to operations.
• Review continuity training material with affected stakeholders.
• Revise training material as needed to reflect changes in continuity plans and feedback on training effectiveness.</t>
  </si>
  <si>
    <t>• Training records
• Evaluations of training effectiveness by students and training specialists
• Suggested improvements to the continuity plan</t>
  </si>
  <si>
    <t>• Deliver training that covers initiation and implementation of continuity plans.
• Keep updated records of those who successfully complete continuity training.
• Collect feedback on how well continuity training has prepared those who will implement the continuity plan.
• Analyze training feedback and record suggested improvements to continuity plans and continuity training.
• Update continuity plans and continuity training as needed.</t>
  </si>
  <si>
    <t>• Verification and validation plan for assuring continuity
• Evaluation methods used for verification and validation
• Description of environments necessary to conduct verification and validation
• Verification and validation procedures
• Criteria for what constitutes successful verification and validation
• List of personnel and affected stakeholders involved in continuity verification and validation activities
• Verification and validation analysis reports
• Recommendations for improvement</t>
  </si>
  <si>
    <t>• Develop a plan for verifying and validating continuity.
• Prepare the environment to conduct verification and validation.
• Prepare checklists to verify and validate the continuity plan.
• Review the verification and validation plan with affected stakeholders.
• Decide on the procedures and criteria to verify and validate the continuity plan.
• Conduct verification and validation of the continuity plan.
• Evaluate results of verification and validation activities.
• Collect improvement proposals for business operations or system components as appropriate based on the analyses of results.
• Provide information on defect resolution and initiate corrective action.
• Record the results and recommendations of verification and validation activities.
• Record recommendations for improving the continuity plan.
• Update the continuity plan as necessary.</t>
  </si>
  <si>
    <t>Selects qualified suppliers, establishes agreements, and manages the resulting supplier and acquirer activities over the term of the agreement.</t>
  </si>
  <si>
    <t>• List of potential suppliers
• RFP
• Proposal evaluation</t>
  </si>
  <si>
    <t>• Identify potential suppliers and distribute requests for proposals.
• Evaluate proposals and select suppliers.</t>
  </si>
  <si>
    <t>• Supplier Agreement</t>
  </si>
  <si>
    <t>• Develop and record a supplier agreement.
• Negotiate the terms of the candidate agreement with the supplier.
• Reach agreement with supplier.</t>
  </si>
  <si>
    <t>• Deliverables per the supplier agreement</t>
  </si>
  <si>
    <t>• Accept or reject the supplier deliverable based on the extent that the agreed-on supplier deliverable meets contractual requirements.</t>
  </si>
  <si>
    <t>• Records of supplier invoices</t>
  </si>
  <si>
    <t>• Process supplier invoices in accordance with agreements.</t>
  </si>
  <si>
    <t>• Records of reviews of the supplier request package and stakeholder commitments
• Supplier and proposal evaluation criteria
• Supplier request package
• List of qualified suppliers
• Communication records</t>
  </si>
  <si>
    <t>• Develop the Statement of Work (SOW) for the supplier.
• Develop terms and conditions and additional information.
• Develop and record the required proposal contents.
• Develop proposal evaluation criteria.
• Identify and finalize a list of qualified suppliers.
• Communicate and review the supplier request package with affected stakeholders prior to distribution and obtain commitment.
• Manage supplier request package.</t>
  </si>
  <si>
    <t>• Supplier proposal
• List of candidate suppliers
• Clarification correspondence between the acquirer and potential suppliers
• Evaluation results and rationale
• Revisions due to negotiations
• Supplier selection decision</t>
  </si>
  <si>
    <t>• Verify conformance to requirements and completeness of supplier responses.
• Distribute supplier proposals to individuals performing the evaluation.
• Conduct initial review of supplier proposals.
• Schedule and hold supplier presentations.
• Evaluate and score supplier proposals according to evaluation criteria.
• Perform due diligence on highest ranking suppliers.
• Negotiate with suppliers.
• Select a supplier.</t>
  </si>
  <si>
    <t>• Supplier agreement
• Formal change requests or contract addenda
• Records of communication, progress, review materials, and performance reports</t>
  </si>
  <si>
    <t>• Establish supplier agreement.
• Verify that the acquirer and supplier understand and agree to all requirements by approving the supplier agreement.
• Monitor supplier progress and performance, e.g., schedule, effort, cost, technical, as defined in the supplier agreement.
• Conduct agreement reviews with the supplier as specified in the supplier agreement.
• Conduct technical reviews with the supplier as defined in the supplier agreement.
• Conduct management reviews with the supplier as specified in the supplier agreement.
• Record results of the reviews and interactions.
• Manage the supplier agreement and keep it updated.
• Verify that the acquirer and supplier understand and agree to all changes to requirements by approving the updated supplier agreement.
• Communicate changes to the supplier agreement with affected stakeholders.</t>
  </si>
  <si>
    <t>• Acceptance criteria and procedures
• Discrepancy reports or corrective action plans
• Acceptance review report with recorded approval
• Formal acceptance notifications
• A record that all agreement requirements have been met</t>
  </si>
  <si>
    <t>• Refine, update or add, and use acceptance criteria and procedures to verify that the supplier agreement is satisfied.
• Review and obtain agreement from affected stakeholders on the acceptance procedures before the acceptance review.
• Following acceptance criteria and procedures, verify that the acquired supplier deliverable satisfies the supplier agreement.
• Confirm that all agreed-on contractual requirements for the acquired supplier deliverable are satisfied.
• Communicate to affected stakeholders that the supplier agreement has been satisfied.</t>
  </si>
  <si>
    <t>• Verification results
• Action items</t>
  </si>
  <si>
    <t>• Perform the verification of selected work products and solutions against their requirements.
• Record and communicate the results of verification activities.
• Identify action items resulting from verification.</t>
  </si>
  <si>
    <t>• Validation results
• Analysis results</t>
  </si>
  <si>
    <t>• Validate selected work products and solutions with stakeholders throughout the lifecycle to ensure they function as intended in their target environment.
• Analyze and communicate the results of validation activities.</t>
  </si>
  <si>
    <t>• Select solution components for verification and validation.
• Identify requirements to be satisfied by each selected work product.
• Determine which customer requirements and end user needs will be validated.
• Define, record, and keep updated verification and validation methods to be used for each selected solution.
• Review the validation selection, roles, responsibilities, constraints, and methods with affected stakeholders.</t>
  </si>
  <si>
    <t>• Lists of solution components selected for verification and validation
• Verification and validation methods for each selected solution component
• List of requirements to be verified and validated</t>
  </si>
  <si>
    <t>• Verification environment
• Validation environment</t>
  </si>
  <si>
    <t>• Identify requirements for the verification and validation environment.
• Identify customer-supplied solutions and components.
• Identify verification and validation resources, equipment, and tools.
• Develop or acquire and keep the verification and validation environments updated.</t>
  </si>
  <si>
    <t>• Identify criteria for selecting work products and activities for verification and validation.
• Develop and keep updated procedures for verification and validation.
• Perform verification and validation in accordance with the procedures.</t>
  </si>
  <si>
    <t>• Verification procedures
• Validation procedures
• Verification and validation results</t>
  </si>
  <si>
    <t>• Develop verification and validation criteria and refine them as work progresses.</t>
  </si>
  <si>
    <t>• Verification criteria
• Validation criteria</t>
  </si>
  <si>
    <t>• Results of actual to expected comparisons for verification and validation
• Analysis results</t>
  </si>
  <si>
    <t>• Compare actual results to expected results.
• Identify the results that do not meet established criteria for verification.
• Identify the results that do not meet established criteria for validation.
• Analyze verification and validation results that do not meet established criteria and determine corrective actions.
• Submit improvement proposals for the verification and validation process.
• Record and communicate analysis results and corrective actions to affected stakeholders.</t>
  </si>
  <si>
    <t>Elicits requirements, confirms common understanding by stakeholders, and aligns requirements, plans, and work products.</t>
  </si>
  <si>
    <t>• Recorded requirements</t>
  </si>
  <si>
    <t>• Record the requirements.</t>
  </si>
  <si>
    <t>• Lists of agreed upon and authorized requirements providers
• Criteria for evaluation and acceptance of requirements
• Results of analyses against criteria
• List of stakeholder needs, expectations, constraints
• List of interfaces or connections
• Recorded changes to requirements
• Set of approved requirements</t>
  </si>
  <si>
    <t>• Develop criteria for identifying appropriate requirements providers.
• Develop criteria for the evaluation and acceptance of requirements.
• Elicit stakeholder needs, expectations, constraints, and interfaces or connections.
• Record and analyze stakeholder requirements to ensure that established criteria are met, and keep them updated.
• Obtain understanding of and commitments to requirements with the requirements providers and the project participants.</t>
  </si>
  <si>
    <t>• Prioritized customer requirements
• Customer constraints</t>
  </si>
  <si>
    <t>• Translate stakeholder needs, expectations, constraints, and interfaces or connections into recorded customer requirements.
• Develop, record, and keep updated a prioritization of customer requirements.</t>
  </si>
  <si>
    <t>• Impact assessment
• Recorded commitments that requirements can be met</t>
  </si>
  <si>
    <t>• Assess the impact of requirements on existing commitments.
• Negotiate and record commitments.</t>
  </si>
  <si>
    <t>• Records of bidirectional requirements traceability</t>
  </si>
  <si>
    <t>• Develop, record, and keep updated bidirectional requirements traceability.</t>
  </si>
  <si>
    <t>• Records of inconsistencies between requirements, plans, and work products
• Corrective actions</t>
  </si>
  <si>
    <t>• Review plans, activities, and work products for consistency with requirements and changes made to them.
• Record inconsistencies and their sources.
• Initiate and record any necessary corrective actions and communicate results to affected stakeholders.</t>
  </si>
  <si>
    <t>• Requirements</t>
  </si>
  <si>
    <t>• Develop, record, and keep updated requirements in technical terms necessary for solution and solution component design.
• Derive, record, and keep updated requirements that result from solution selections and design decisions.
• Record and keep updated bidirectional traceability.
• Review requirements for potential impact to architecture and design.
• Record and keep updated prioritization of requirements.
• Record and keep updated nontechnical requirements.
• Identify, record, and keep updated requirements for external and internal interfaces or connections.</t>
  </si>
  <si>
    <t>• Operational concepts and scenarios</t>
  </si>
  <si>
    <t>• Develop, record, and keep updated operational concepts and scenarios.
• Review operational concepts and scenarios with affected stakeholders to refine and discover requirements.</t>
  </si>
  <si>
    <t>• Requirement allocations</t>
  </si>
  <si>
    <t>• Allocate, record, and keep updated requirements.
• Record and keep updated relationships among allocated requirements.
• Review requirements allocations and relationships with affected stakeholders.</t>
  </si>
  <si>
    <t>• Identify, record, and keep updated internal and external interface or connection requirements.
• Review interface or connection requirements for coverage and completeness with affected stakeholders, and record results.</t>
  </si>
  <si>
    <t>• Interface or connection requirements
• Interface or connection requirements review results
• Action items for updating interface or connection requirements
• Updated interface or connection requirements</t>
  </si>
  <si>
    <t>• Requirements analysis results
• Updated requirements</t>
  </si>
  <si>
    <t>• Perform a requirements analysis to determine if requirements are necessary and sufficient.
• Review analysis results with stakeholders.
• Update requirements based on review results.</t>
  </si>
  <si>
    <t>• Operational concepts and scenarios, use cases, activity diagrams, and user stories
• Analysis methods and results
• Proposed requirements changes</t>
  </si>
  <si>
    <t>• Develop and keep updated a definition of required functionality and quality attributes.
• Analyze requirements to ensure that they balance stakeholder needs and constraints.
• Review, analyze and negotiate requirements tradeoffs with customers and stakeholders.
• Record and keep updated proposed requirements changes and communicate with affected stakeholders.
• Validate requirements to ensure the resulting service system will perform as intended in the end user’s environment.</t>
  </si>
  <si>
    <t>• Selected validation techniques
• Record of validation results
• Updated requirements</t>
  </si>
  <si>
    <t>• Identify and select validation techniques.
• Validate the requirements using selected techniques and record results.
• Review and communicate validation results with stakeholders.
• Update requirements.</t>
  </si>
  <si>
    <t>• Recorded issues
• Addressed issues</t>
  </si>
  <si>
    <t>• Identify issues.
• Record issues.
• Resolve issues.</t>
  </si>
  <si>
    <t>• Quality assurance approach and plan</t>
  </si>
  <si>
    <t>• Develop, record, and keep updated the quality approach and plan.
• Identify areas for evaluation.
• Review, update, and approve the approach with affected stakeholders.</t>
  </si>
  <si>
    <t>• Criteria
• Checklists
• Evaluation reports
• Noncompliance reports
• Improvement proposals</t>
  </si>
  <si>
    <t>• Develop and keep updated clearly stated criteria for evaluations.
• Develop and keep updated checklists based on process descriptions, standards, and procedures.
• Use the defined criteria and checklists to evaluate if selected performed processes follow process descriptions, standards, and procedures.
• Identify and record each noncompliance found during the evaluation.
• Leverage recorded best practices in other parts of the organization.</t>
  </si>
  <si>
    <t>• Quality trend analysis reports
• Noncompliance resolutions</t>
  </si>
  <si>
    <t>• Communicate and resolve each noncompliance issue.
• Escalate noncompliance issues when they cannot be resolved.
• Analyze noncompliance issues to identify quality trends.
• Ensure affected stakeholders are aware of evaluation results and quality trends.</t>
  </si>
  <si>
    <t>• Evaluation records
• Quality assurance reports
• Status reports of non-compliance issues and corrective actions
• Reports of quality trends</t>
  </si>
  <si>
    <t>• Record and keep updated information about quality assurance activities.</t>
  </si>
  <si>
    <t>• Record potential improvements observed during quality assurance activities.
• Submit improvement proposals.</t>
  </si>
  <si>
    <t>Identifies and addresses process performance and work product issues through reviews by the producer’s peers or Subject Matter Experts (SMEs).</t>
  </si>
  <si>
    <t>• List of issues from work product reviews</t>
  </si>
  <si>
    <t>• Review work products to identify issues.
• Record results.</t>
  </si>
  <si>
    <t>• Procedures for preparing for and performing peer reviews
• Supporting materials</t>
  </si>
  <si>
    <t>• Record and keep updated peer review procedures.
• Record and keep updated related supporting materials.</t>
  </si>
  <si>
    <t>• Work product or process selection criteria
• List of selected work products or processes</t>
  </si>
  <si>
    <t>• Evaluate the criticality of the work product.
• Determine and record the review type to use.</t>
  </si>
  <si>
    <t>• List of work products
• Schedule
• Peer review results</t>
  </si>
  <si>
    <t>• Develop schedule.
• Follow procedures.
• Record results from the peer reviews and the data from the process.</t>
  </si>
  <si>
    <t>• Resolution of issues
• Results</t>
  </si>
  <si>
    <t>• Resolve issues.
• Record resolutions and results and communicate to affected stakeholders.</t>
  </si>
  <si>
    <t>• Analysis results</t>
  </si>
  <si>
    <t>• Analyze peer review process data and the results from the peer review.
• Record and communicate analysis results.</t>
  </si>
  <si>
    <t>Designs and builds solutions that meet requirements.</t>
  </si>
  <si>
    <t>• Build a solution.</t>
  </si>
  <si>
    <t>• Product or service</t>
  </si>
  <si>
    <t>• Architecture
• Component design
• Completed solution</t>
  </si>
  <si>
    <t>• Define the architecture.
• Identify, develop, or acquire effective design methods or tools for the solution.
• Evaluate commercial off-the-shelf (COTS) products.
• Develop a preliminary design.
• Develop a detailed design.
• Track requirements against design to ensure they are satisfied.
• Build the solution.</t>
  </si>
  <si>
    <t>• Design evaluation issues
• Design review meeting minutes
• Updated design
• Updated solution</t>
  </si>
  <si>
    <t>• Determine what types of reviews to perform.
• Identify review participants.
• Send draft designs to reviewers.
• Conduct a technical review.
• Record decisions, issues, and concerns.
• Identify potential fixes.
• Communicate issues and decisions to affected stakeholders.
• Update the design to address identified issues.
• Review the solution.
• Revise the component as necessary.</t>
  </si>
  <si>
    <t>• Guidance material</t>
  </si>
  <si>
    <t>• Develop and provide guidance materials.</t>
  </si>
  <si>
    <t>• Design criteria</t>
  </si>
  <si>
    <t>• Analyze, develop, evaluate, use, and keep updated design criteria.
• Review and revise the design criteria with affected stakeholders as needed.</t>
  </si>
  <si>
    <t>• Alternative solutions</t>
  </si>
  <si>
    <t>• Develop, identify, and record alternative solutions.
• Record the requirements allocation for each alternative.
• Communicate results.</t>
  </si>
  <si>
    <t>• Build, buy, or reuse analysis</t>
  </si>
  <si>
    <t>• Perform a build, buy, or reuse analysis.
• Record analysis and communicate results.</t>
  </si>
  <si>
    <t>• Recorded solutions, evaluations, and rationale</t>
  </si>
  <si>
    <t>• Evaluate each alternative solution against the selection criteria.
• Select the solutions that satisfy the established criteria.
• Based on evaluation of alternatives, reassess and update selection criteria when necessary.
• Develop, use, and keep updated records of solutions, evaluations, and rationale.</t>
  </si>
  <si>
    <t>• Technical data package
• Requirements, design, test, and traceability information</t>
  </si>
  <si>
    <t>• Record the information needed to implement the solution.
• Revise the information needed to implement the solution, as needed.</t>
  </si>
  <si>
    <t>• Interface or connection specification criteria
• Interface or connection design specification
• Interface or connection control documents
• Rationale for selected interface or connection design</t>
  </si>
  <si>
    <t>• Define interface or connection criteria.
• Develop interface or connection design alternatives using established criteria.
• Identify interfaces or connections, both internal and external.
• Identify interfaces or connections between components and related processes.
• Identify user interfaces or connections.
• Record, keep updated, use, and communicate selected interface or connection criteria, design, and selection rationale.</t>
  </si>
  <si>
    <t>Integrates and delivers the solution that addresses functionality, performance, and quality requirements.</t>
  </si>
  <si>
    <t>• Assembled solutions and related documentation</t>
  </si>
  <si>
    <t>• Assemble solution.
• Record all necessary information to install and use the solution.
• Use applicable methods to package and deliver the solution.
• Deliver the solution and related documentation; confirm receipt.</t>
  </si>
  <si>
    <t>• Product integration strategy
• Recorded rationale for selecting or rejecting alternative product integration strategies
• Build pipeline
• Selected integration strategy</t>
  </si>
  <si>
    <t>• Identify and record product components to be integrated.
• Identify how solutions and components will be verified and validated during integration.
• Identify alternative integration strategies.
• Select the best integration strategy.
• Periodically review the product integration strategy and revise it as needed.
• Record and communicate decision rationale and status.</t>
  </si>
  <si>
    <t>• Verified and validated environment for product integration
• Build, buy, or reuse analyses
• Support documentation for the integration environment</t>
  </si>
  <si>
    <t>• Develop requirements for the integration environment.
• Develop verification and validation procedures and criteria for the integration environment.
• Decide whether to build, buy, or reuse the integration environment.
• Develop or acquire an integration environment.
• Verify and validate the integration environment.
• Use the integration environment.
• Revise the integration environment as needed.
• Communicate with affected stakeholders.</t>
  </si>
  <si>
    <t>• Product integration procedures
• Product integration criteria</t>
  </si>
  <si>
    <t>• Develop, use, and keep updated product integration procedures for the product components.
• Develop, use, and keep updated criteria for product component integration and evaluation.
• Record, keep updated, and communicate the product integration procedures and criteria.</t>
  </si>
  <si>
    <t>• Acceptance documents or test criteria for each product component
• Exception reports</t>
  </si>
  <si>
    <t>• Track the integration readiness status of the components.
• Ensure components are delivered to the product integration environment as described in the product integration strategy and procedures.
• Confirm each component is correctly identified and received.
• Verify and validate that each received component meets its requirements and design.
• Check the status of the current configuration against the expected configuration.
• Check all the physical interfaces or connections before integrating product components.
• Communicate results with affected stakeholders.</t>
  </si>
  <si>
    <t>• Integration evaluation reports
• Interface or connection evaluation reports
• Test reports
• Exception reports</t>
  </si>
  <si>
    <t>• Evaluate integrated components, interfaces or connections, and testing using the integration strategy, procedures, and criteria.
• Record and communicate evaluation results.</t>
  </si>
  <si>
    <t>• Integrated solution or components
• Exception or test reports</t>
  </si>
  <si>
    <t>• Confirm readiness of the product integration environment.
• Integrate components according to the product integration strategy, procedures, and criteria.
• Update the product integration strategy, procedures, and criteria as needed.
• Integrate and deliver the product and communicate results.</t>
  </si>
  <si>
    <t>• Interface or connection review results
• List of action items for updating interfaces or connections
• Updated interface or connection descriptions</t>
  </si>
  <si>
    <t>• Review with affected stakeholders and keep updated interface or connection descriptions for coverage, completeness, and consistency throughout the product’s life.
• Resolve interface or connection issues.
• Update interface or connection descriptions and make accessible to affected stakeholders.</t>
  </si>
  <si>
    <t>• Compare interface or connection descriptions with component interfaces or connections and identify non-compliances.
• Address interface or connection non-compliances and communicate results.</t>
  </si>
  <si>
    <t>• Results of comparison of component interfaces or connections to their descriptions
• List of component interface or connection non-compliances
• List of action items for updating interface or connection descriptions or component interfaces or connections
• Updated interface or connection descriptions or component interfaces or connections</t>
  </si>
  <si>
    <t>• Interface or connection issues reports</t>
  </si>
  <si>
    <t>• Evaluate the integrated components for compatibility.
• Record and communicate the evaluation results.</t>
  </si>
  <si>
    <t>Develops and deploys standard services that are compatible with strategic business needs and plans.</t>
  </si>
  <si>
    <t>• List of current services</t>
  </si>
  <si>
    <t>• Identify current services.</t>
  </si>
  <si>
    <t>• Individual service descriptions</t>
  </si>
  <si>
    <t>• Develop, record, and keep individual service descriptions updated.
• Develop, record, and keep the service catalog updated.</t>
  </si>
  <si>
    <t>• Analysis results
• Descriptions of the capabilities
• Descriptions of strategic needs</t>
  </si>
  <si>
    <t>• Collect and analyze data on capabilities.
• Collect and analyze data on strategic needs.
• Communicate the capabilities and strategic needs to affected stakeholders.</t>
  </si>
  <si>
    <t>• Descriptions of strategic business objectives
• Service descriptions
• Analysis of service system needs
• Plans for services
• Plan verification results</t>
  </si>
  <si>
    <t>• Develop, record, and confirm strategic business objectives.
• Identify requirements for services based on strategic business needs, objectives, and capabilities.
• Record descriptions of services provided or changed.
• Identify changes to services offered.
• Develop, keep updated, and follow plans for new or changed services.
• Verify that planned services are available when needed.</t>
  </si>
  <si>
    <t>• Descriptions of services and their characteristics
• Standard service catalog or menu</t>
  </si>
  <si>
    <t>• Develop, record, and keep updated standard service descriptions.
• Specify the characteristics of each service.</t>
  </si>
  <si>
    <t>Delivers services and manages the service delivery system.</t>
  </si>
  <si>
    <t>• Use a service system.
• Deliver services.</t>
  </si>
  <si>
    <t>• Service system
• Records of delivered services</t>
  </si>
  <si>
    <t>• Service agreement
• Records of service agreement reviews</t>
  </si>
  <si>
    <t>• Develop, record, and keep the structure and format of the service agreement updated.
• Define, negotiate, obtain commitment to, and communicate status of the service agreement.
• Provide the service agreement to affected stakeholders.
• Review and revise the service agreement.</t>
  </si>
  <si>
    <t>• Service requests
• Action proposal
• Customer satisfaction data
• End user receipts confirming request fulfillment
• Records of affected stakeholder reviews</t>
  </si>
  <si>
    <t>• Receive service requests and ensure each request is within the scope of the service agreement.
• Record information about the service request.
• Determine resources required to address the service request.
• Determine the actions to satisfy the service request.
• Monitor the status of service requests until personnel fulfill requests described in the service agreement.
• Review service request status and confirm results with affected stakeholders.
• Close the service request and record the actions taken and results.
• Collect customer satisfaction information after delivery of services.</t>
  </si>
  <si>
    <t>• List of services provided
• Performance reports and dashboards
• Log of corrective actions
• Request management system
• Request management system records</t>
  </si>
  <si>
    <t>• Operate service system components according to service system procedures.
• Perform operations support activities.
• Perform the activities needed to fulfill service requests.
• Use a request management system to record service requests.</t>
  </si>
  <si>
    <t>• Service data analysis results
• Information for updating or developing new service agreements or request management approaches</t>
  </si>
  <si>
    <t>• Collect customer and end user needs and service provider concerns.
• Analyze service requests.
• Review and analyze existing service agreements, request management data, supplier agreements, and related service data.</t>
  </si>
  <si>
    <t>• Service system operations and change approach
• Plans for service system operations and changes
• Records of reviews with affected stakeholders</t>
  </si>
  <si>
    <t>• Define the approach for service system operation and each change.
• Determine the cost, resources, and schedule required for operation of the service system and for a new change.
• Identify affected stakeholders and review operations and change activities.
• Develop a plan for service system operations and for changes to operations.
• Update the service continuity plan, if a change affects an essential function.</t>
  </si>
  <si>
    <t>• Readiness reports
• Logs of consumable acquisition and use
• Plans and schedules for delivering services
• Service delivery logs and receipts
• Service system orientation or training records
• Stakeholder review records
• Results from demonstrated service system operation</t>
  </si>
  <si>
    <t>• Confirm that service system components and tools are operational.
• Evaluate the results of confirming service system component readiness and determine how to address deficiencies or issues.
• Review the service level requirements in the service agreements and set thresholds in service system monitoring tools.
• Develop, review, or refine service delivery procedures.
• Ensure that the necessary resources are available for performing service delivery activities and tasks.
• Prepare and update plans and schedules for delivering services as requested.
• Review the service system approach, plan, and procedures as appropriate with affected stakeholders.
• Provide orientation or training to incoming service delivery and support personnel.</t>
  </si>
  <si>
    <t>• Review and prioritize standardization and maintenance needs and requests.
• Analyze effect of standardization and maintenance on service delivery.
• Develop an approach or process to standardize or keep updated service agreements, service systems, or their components.
• Communicate changes and notifications to affected stakeholders.
• Update and retain service system documentation as appropriate.</t>
  </si>
  <si>
    <t>• Approach or process for standardized service agreements and service systems
• Corrective or preventive maintenance change requests
• Maintenance notifications
• Preventive maintenance schedules
• Installation records
• Deployment artifacts
• Records of stakeholders
• Updated service system and service agreement documentation</t>
  </si>
  <si>
    <t>• Portfolio Flow Practices
• Solution Flow Practices
• ART Flow Practices
• Team Flow Practices</t>
  </si>
  <si>
    <t>• Portfolio Epic
• Solution Capabilities
• ART Features
• Team Stories</t>
  </si>
  <si>
    <t>• Portfolio Epics
• Solution Capabilities
• ART Features
• Team Stories</t>
  </si>
  <si>
    <t>• Portfolio Planning
• Solution Planning
• ART Planning
• Team Planning</t>
  </si>
  <si>
    <t>• Portfolio Roadmaps &amp; Plans
• Solution Roadmaps &amp; Plans
• ART Roadmaps &amp; Plans
• Team Roadmaps &amp; Plans</t>
  </si>
  <si>
    <t>• Portfolio Kanban Management
• Solution Kanban Management
• ART Kanban Management
• Team Kanban Management</t>
  </si>
  <si>
    <t>• Portfolio Value Stream &amp; Canvas Development
• Solution Value Stream &amp; Canvas Development
• ART Value Stream &amp; Canvas Development</t>
  </si>
  <si>
    <t>• Portfolio Canvases
• Solution Canvases
• ART Canvases</t>
  </si>
  <si>
    <t>• Portfolio Value Stream, Canvas, and UX Model Development
• Solution Value Stream &amp; Canvas, and UX Model Development
• ART Value Stream &amp; Canvas, and UX Model Development</t>
  </si>
  <si>
    <t>• Portfolio Value Stream, Canvas, and UX Models
• Solution Value Stream &amp; Canvas, and UX Models
• ART Value Stream &amp; Canvas, and UX Models</t>
  </si>
  <si>
    <t>• Portfolio Enterprise Architecture Practices
• Solution Architecture &amp; Solution Intent Practices
• ART System Architecture Practices</t>
  </si>
  <si>
    <t>• Portfolio Enterprise Architecture
• Solution Architecture &amp; Solution Intent
• ART System Architecture</t>
  </si>
  <si>
    <t>• Continuous Delivery Practices</t>
  </si>
  <si>
    <t>• Portfolio Enterprise Architecture Practices
• Solution Architecture &amp; Solution Intent Practices
• ART System Architecture Practices
• Continuous Delivery Practices</t>
  </si>
  <si>
    <t>• Continuous Delivery &amp; DevOps Pipeline &amp; Reports</t>
  </si>
  <si>
    <t>• Portfolio Enterprise Architecture
• Solution Architecture &amp; Solution Intent
• ART System Architecture
• Continuous Delivery &amp; DevOps Pipeline &amp; Report</t>
  </si>
  <si>
    <t>• Portfolio Flow &amp; Enterprise Architecture Practices
• Solution Flow, Architecture, &amp; Solution Intent Practices
• ART Flow, Design Thinking, Lean UX Practices, &amp; System Architecture Practices</t>
  </si>
  <si>
    <t>• Portfolio Solutions
• Large Solutions
• ART Solutions</t>
  </si>
  <si>
    <t>• Portfolio Enterprise Architecture &amp; Solutions
• Large Solution Architecture, Solution Intent, &amp; Solutions
• ART System Architecture &amp; Solutions</t>
  </si>
  <si>
    <t>• Portfolio Backlog (ALM) Reports &amp; Records
• Solution Backlog (ALM) Reports &amp; Records
• ART Backlog (ALM) Reports &amp; Records
• Team Backlog (ALM) Reports &amp; Records</t>
  </si>
  <si>
    <t>• Portfolio Backlog (ALM) Reports &amp; Records
• Solution Backlog (ALM) Reports &amp; Records
• ART Backlog (ALM) Reports &amp; Records
• Team Backlog Reports &amp; Records</t>
  </si>
  <si>
    <t>• Portfolio Enterprise Architecture &amp; Backlog (ALM)
• Solution Architecture, Solution Intent, &amp; Backlog (ALM)
• ART System Architecture &amp; Backlog (ALM)
• Continuous Delivery &amp; DevOps Pipeline &amp; Reports</t>
  </si>
  <si>
    <t>• Portfolio Enterprise Architecture &amp; Backlogs (ALM)
• Large Solution Architecture, Solution Intent, &amp; Backlogs (ALM)
• ART System Architecture &amp; Backlogs (ALM)</t>
  </si>
  <si>
    <t>• Portfolio Backlog (ALM) Management
• Solution Backlog (ALM) Management
• ART Backlog (ALM) Management
• Team Backlog (ALM) Management</t>
  </si>
  <si>
    <t>• Portfolio Backlog (ALM) Reports &amp; Records
• Solution Backlog (ALM) Reports &amp; Records
• ART Backlog (ALM) Reports &amp; Records
• Team Backlog (ALM) Reports &amp; Records
• Continous Delivery (ALM) Reports &amp; Records</t>
  </si>
  <si>
    <t>• Portfolio Flow Governance, Technical Practices, &amp; Definition of Done
• Solution Flow Governance, Technical Practices, &amp; Definition of Done
• ART Flow Assessment Governance, Technical Practices, &amp; Definition of Done
• Team Flow Assessment Governance, Technical Practices, &amp; Definition of Done</t>
  </si>
  <si>
    <t>• Portfolio Flow Assessments &amp; ALM Rules
• Solution Flow Assessments &amp; ALM Rules
• ART Flow Assessments &amp; ALM Rules
• Team Flow Assessments &amp; ALM Rules</t>
  </si>
  <si>
    <t>• Portfolio Flow Assessment Results &amp; ALM Reports
• Solution Flow Assessment Results &amp; ALM Reports
• ART Flow Assessment Results &amp; ALM Reports
• Team Flow Assessment Results &amp; ALM Reports</t>
  </si>
  <si>
    <t>• Portfolio Backlog (ALM) Reports, Records, &amp; Artifacts
• Solution Backlog (ALM) Reports &amp; Records, &amp; Artifacts
• ART Backlog (ALM) Reports &amp; Records, &amp; Artifacts</t>
  </si>
  <si>
    <t>• Portfolio Value Stream, Canvas, UX Model Development, Epics, and Backlog (ALM) Practices
• Solution Value Stream, Canvas, UX Model Development, Capabilities, and Backlog (ALM) Practices
• ART Value Stream, Canvas, UX Model Development, Features, Stories, and Backlog (ALM) Practices</t>
  </si>
  <si>
    <t>• Portfolio Flow, Design Thinking, UX Model Development, Epics, and Backlog (ALM) Practices
• Solution Flow, Design Thinking, UX Model Development, Capabilities, and Backlog (ALM) Practices
• ART Value Flow, Design Thinking, UX Model Development, Features, Stories, and Backlog (ALM) Practices</t>
  </si>
  <si>
    <t>• Portfolio Flow Governance, Contracting, and Statement of Work Practices &amp; Templates
• Solution Flow Governance, Contracting, and Statement of Work Practices &amp; Templates
• ART Flow Governance, Contracting, and Statement of Work Practices &amp; Templates
• Team Flow Governance, Contracting, and Statement of Work Practices &amp; Templates</t>
  </si>
  <si>
    <t>• Portfolio (Epic) Backlog (ALM) Reports, Records, &amp; Artifacts
• Solution (Capability) Backlog (ALM) Reports &amp; Records, &amp; Artifacts
• ART (Feature) Backlog (ALM) Reports &amp; Records, &amp; Artifacts</t>
  </si>
  <si>
    <t>• Portfolio Roadmaps, Plans, &amp; (Epic) Backlog (ALM) Reports, Records, &amp; Artifacts
• Solution Roadmaps, Plans, &amp; (Capability) Backlog (ALM) Reports &amp; Records, &amp; Artifacts
• ART Roadmaps, Plans, &amp; (Feature) Backlog (ALM) Reports &amp; Records, &amp; Artifacts
• Team Roadmaps, Plans, &amp; (Story) Backlog (ALM) Reports &amp; Records, &amp; Artifacts</t>
  </si>
  <si>
    <t>• Portfolio Flow &amp; Planning Practices
• Solution Flow &amp; Planning Practices
• ART Flow &amp; Planning Practices
• Team Flow &amp; Planning Practices</t>
  </si>
  <si>
    <t>• Portfolio Flow, Planning, &amp; Execution Practices
• Solution Flow, Planning, &amp; Execution Practices
• ART Flow, Planning, &amp; Execution Practices
• Team Flow, Planning, &amp; Execution Practices</t>
  </si>
  <si>
    <t>• Portfolio Plans &amp; (Epic) Backlog (ALM) Reports, Records, &amp; Artifacts
• Solution Plans &amp; (Capability) Backlog (ALM) Reports &amp; Records, &amp; Artifacts
• ART Plans &amp; (Feature) Backlog (ALM) Reports &amp; Records, &amp; Artifacts
• Team Plans &amp; (Story) Backlog (ALM) Reports &amp; Records, &amp; Artifacts</t>
  </si>
  <si>
    <t>• Portfolio SAFe Implementation Roadmap &amp; Training Courses (20)
• Solution SAFe Implementation Roadmap &amp; Training Courses (20)
• ART SAFe Implementation Roadmap &amp; Training Courses (20)
• Team SAFe Implementation Roadmap &amp; Training Courses (20)</t>
  </si>
  <si>
    <t>• Portfolio SAFe Studio and (Epic) Backlog (ALM) Training Records
• Solution SAFe Studio and (Capability) Backlog (ALM) Training Records
• ART SAFe Studio and (Feature) Backlog (ALM) Training Records
• Team SAFe Studio and (Story) Backlog (ALM) Training Records</t>
  </si>
  <si>
    <t>• Portfolio Strategic Themes (OKRS), Strategies, Roadmaps, Plans, Agile HR, Roles, Training, Implementation, Execution, and Improvement Practices
• Solution OKRs, KPIs, Roadmaps, Plans, Agile HR, Roles, Training, Implementation, Execution, and Improvement Practices
• ART OKRs, PI Objectives, Roadmaps, Plans, Agile HR, Roles, Training, Implementation, Execution, and Improvement Practices
• Team Sprint Goals, Plans Agile HR, Roles, Training, Implementation, Execution, and Improvement Practices</t>
  </si>
  <si>
    <t>• Portfolio Agile HR, Plans, &amp; (Epic) Backlog (ALM) Reports, Records, &amp; Artifacts
• Solution Agile HR, Plans, &amp; (Capability) Backlog (ALM) Reports &amp; Records, &amp; Artifacts
• ART Agile HR, Plans, &amp; (Feature) Backlog (ALM) Reports &amp; Records, &amp; Artifacts
• Team Agile HR, Plans, &amp; (Story) Backlog (ALM) Reports &amp; Records, &amp; Artifacts</t>
  </si>
  <si>
    <t>• Portfolio Plans, Execution, &amp; (Epic) Backlog (ALM) Reports, Records, &amp; Artifacts
• Solution Plans, Execution, &amp; (Capability) Backlog (ALM) Reports &amp; Records, &amp; Artifacts
• ART Plans, Execution, &amp; (Feature) Backlog (ALM) Reports &amp; Records, &amp; Artifacts
• Team Plans, Execution, &amp; (Story) Backlog (ALM) Reports &amp; Records, &amp; Artifacts</t>
  </si>
  <si>
    <t>• Portfolio (Epic) Backlog (ALM) Reports, Records, &amp; Artifacts
• Solution (Capability) Backlog (ALM) Reports &amp; Records, &amp; Artifacts
• ART (Feature) Backlog (ALM) Reports &amp; Records, &amp; Artifacts
• Team (Story) Backlog (ALM) Reports &amp; Records, &amp; Artifacts
• Continuous Delivery &amp; DevOps Pipeline &amp; Reports</t>
  </si>
  <si>
    <t>• Portfolio Enterprise Architecture, Agile Security Engineering, Peer Reviews, Static Analysis, and Dynamic Analysis (ALM) Records &amp; Reports
• Solution Architecture, Agile Security Engineering, Solution Intent Peer Reviews, Static Analysis, and Dynamic Analysis (ALM) Records &amp; Reports
• ART System Architecture, Agile Security Engineering, Peer Reviews, Static Analysis, and Dynamic Analysis (ALM) Records &amp; Reports
• Continuous Delivery, DevSecOps Static &amp; Dynamic Analysis (ALM) Records &amp; Reports</t>
  </si>
  <si>
    <t>• Portfolio Enterprise Architecture, Agile Safety Engineering, Peer Reviews, Static Analysis, and Dynamic Analysis (ALM) Records &amp; Reports
• Solution Architecture, Agile Safety Engineering, Solution Intent Peer Reviews, Static Analysis, and Dynamic Analysis (ALM) Records &amp; Reports
• ART System Architecture, Agile Safety Engineering, Peer Reviews, Static Analysis, and Dynamic Analysis (ALM) Records &amp; Reports
• Continuous Delivery Static &amp; Dynamic Analysis (ALM) Records &amp; Reports</t>
  </si>
  <si>
    <t>• Portfolio Enterprise Architecture, Agile Security Engineering, Peer Reviews, Static Analysis, and Dynamic Analysis Practices
• Solution Architecture, Agile Security Engineering, Solution Intent Peer Reviews, Static Analysis, and Dynamic Analysis Practices
• ART System Architecture, Agile Security Engineering, Peer Reviews, Static Analysis, and Dynamic Analysis Practices
• Continuous Delivery &amp; DevSecOps, &amp; Static &amp; Dynamic Analysis</t>
  </si>
  <si>
    <t>• Portfolio Enterprise Architecture, Agile Safety Engineering, Peer Reviews, Static Analysis, and Dynamic Analysis Practices
• Solution Architecture, Agile Safety Engineering, Solution Intent Peer Reviews, Static Analysis, and Dynamic Analysis Practices
• ART System Architecture, Agile Safety Engineering, Peer Reviews, Static Analysis, and Dynamic Analysis Practices
• Continuous Delivery Static &amp; Dynamic Analysis</t>
  </si>
  <si>
    <t>• Portfolio Enterprise Architecture, Peer Reviews, Static Analysis, Dynamic Analysis, and MBSE Practices
• Solution Architecture, Solution Intent Peer Reviews, Static Analysis, Dynamic Analysis, and MBSE Practices
• ART System Architecture, Peer Reviews, Static Analysis, Dynamic Analysis, and MBSE Practices
• Continuous Delivery Static &amp; Dynamic Analysis</t>
  </si>
  <si>
    <t>• Portfolio Enterprise Architecture, Peer Reviews, Static Analysis, Dynamic Analysis, and MBSE (ALM) Records &amp; Reports
• Solution Architecture, Solution Intent Peer Reviews, Static Analysis, Dynamic Analysis, and MBSE (ALM) Records &amp; Reports
• ART System Architecture, Peer Reviews, Static Analysis, Dynamic Analysis, and MBSE (ALM) Records &amp; Reports
• Continuous Delivery Static &amp; Dynamic (ALM) Records &amp; Reports</t>
  </si>
  <si>
    <t>• Portfolio Enterprise Architecture, Peer Reviews, Static Analysis, Dynamic Analysis, and MBSE (ALM) Records &amp; Reports
• Solution Architecture, Solution Intent Peer Reviews, Static Analysis, Dynamic Analysis, &amp; MBSE (ALM) Records &amp; Reports
• ART System Architecture, Peer Reviews, Static Analysis, Dynamic Analysis, &amp; MBSE (ALM) Records &amp; Reports
• Continuous Delivery Static &amp; Dynamic Analysis (ALM) Records &amp; Reports</t>
  </si>
  <si>
    <t>• Portfolio Enterprise Architecture, Peer Reviews, Static Analysis, &amp; MBSE Practices
• Solution Architecture, Solution Intent Peer Reviews, Static Analysis, Dynamic Analysis, &amp; MBSE Practices
• ART System Architecture, Peer Reviews, Static Analysis, Dynamic Analysis, &amp; MBSE Practices
• Team System Design Peer Reviews, Static Analysis, Dynamic Analysis, &amp; MBSE Practices
• Continuous Delivery Static &amp; Dynamic Analysis Practices</t>
  </si>
  <si>
    <t>• Portfolio Enterprise Architecture, Peer Reviews, Static Analysis, Dynamic Analysis, &amp; MBSE (ALM) Records &amp; Reports
• Solution Architecture, Solution Intent Peer Reviews, Static Analysis, Dynamic Analysis, &amp; MBSE (ALM) Records &amp; Reports
• ART System Architecture, Peer Reviews, Static Analysis, Dynamic Analysis, &amp; MBSE (ALM) Records &amp; Reports
• Team System Design Peer Reviews, Static Analysis, &amp; Dynamic Analysis (ALM) Records &amp; Reports
• Continuous Delivery Static &amp; Dynamic Analysis (ALM) Records &amp; Reports</t>
  </si>
  <si>
    <t>• Portfolio Flow Retrospective &amp; Inspect &amp; Adapt (I&amp;A) Practices
• Solution Flow Retrospective &amp; Inspect &amp; Adapt (I&amp;A) Practices
• ART Flow Retrospective &amp; Inspect &amp; Adapt (I&amp;A) Practices
• Team Flow Retrospective Practices</t>
  </si>
  <si>
    <t>• Portfolio Flow Retrospective, Inspect &amp; Adapt (I&amp;A), &amp; Backlog (ALM) Reports &amp; Records
• Solution Flor Retrospective, Inspect &amp; Adapt (I&amp;A), &amp; Backlog (ALM) Reports &amp; Records
• ART Flow Retrospective, Inspect &amp; Adapt (I&amp;A), &amp; Backlog (ALM) Reports &amp; Records
• Tem Flow Retrospective &amp; Backlog (ALM) Reports &amp; Records</t>
  </si>
  <si>
    <t>• Portfolio Enterprise Architecture &amp; Technical Standards, Practices, &amp; Definition of Done
• Solution Architecture, Solution Intent, &amp; Technical Standards, Practices, &amp; Definition of Done
• ART System Architecture, &amp; Technical Standards, Practices,&amp; Definition of Done
• Team System Design, &amp; Technical Standards, Practices, &amp; Definition of Done
• Continuous Delivery Technical Standards, Practices, &amp; Definition of Done</t>
  </si>
  <si>
    <t>• Portfolio Enterprise Architecture, Agile Configuration Management, &amp; Technical Standards, Practices, &amp; Definition of Done
• Solution Architecture, Solution Intent, Agile Configuration Management, &amp; Technical Standards, Practices, &amp; Definition of Done
• ART System Architecture, Agile Configuration Management, &amp; Technical Standards, Practices,&amp; Definition of Done
• Team System Design, Agile Configuration Management, &amp; Technical Standards, Practices, &amp; Definition of Done
• Continuous Delivery Technical Standards, Practices, &amp; Definition of Done</t>
  </si>
  <si>
    <t>• Portfolio Enterprise Architecture, Alternatives of Analysis (AoA), &amp; Technical Standards, Practices, &amp; Definition of Done
• Solution Architecture, Solution Intent, Alternatives of Analysis (AoA), &amp; Technical Standards, Practices, &amp; Definition of Done
• ART System Architecture, Alternatives of Analysis (AoA), &amp; Technical Standards, Practices,&amp; Definition of Done
• Team System Design, Alternatives of Analysis (AoA), &amp; Technical Standards, Practices, &amp; Definition of Done</t>
  </si>
  <si>
    <t>• Portfolio (Epic) Backlog (ALM) Reports, Records, &amp; Artifacts
• Solution (Capability) Backlog (ALM) Reports &amp; Records, &amp; Artifacts
• ART (Feature) Backlog (ALM) Reports &amp; Records, &amp; Artifacts
• Team (Story) Backlog (ALM) Reports &amp; Records, &amp; Artifacts</t>
  </si>
  <si>
    <t>• Portfolio Strategic Themes (OKRS), Strategies, Roadmaps, Plans, &amp; Execution Practices
• Solution OKRs, KPIs, Roadmaps, Plans, &amp; Execution Practices
• ART OKRs, PI Objectives, Roadmaps, Plans, &amp; Execution Practices
• Team Sprint Goals, Plans, &amp; Execution Practices</t>
  </si>
  <si>
    <t>• Portfolio Plan, Execution, &amp; (Epic) Backlog (ALM) Reports, Records, &amp; Artifacts
• Solution Plan, Execution, &amp; (Capability) Backlog (ALM) Reports &amp; Records, &amp; Artifacts
• ART Plan, Execution, &amp; (Feature) Backlog (ALM) Reports &amp; Records, &amp; Artifacts
• Team Plan, Execution, &amp; (Story) Backlog (ALM) Reports &amp; Records, &amp; Artifacts</t>
  </si>
  <si>
    <t>• Portfolio Flow ALM Reports, Records, &amp; Artifacts
• Solution Flow ALM Reports &amp; Records, &amp; Artifacts
• ART Flow ALM Reports &amp; Records, &amp; Artifacts
• Team Flow ALM Reports &amp; Records, &amp; Artifacts
• Continuous Delivery Pipeline Reports &amp; Records, &amp; Artifacts</t>
  </si>
  <si>
    <t>• Portfolio Flow SAFe Website, Studio, Governance, Standards, Guidelines, Processes, Practices, Policies, Procedures, Metrics, Workflows, Tools, &amp; Assessments
• Solution Flow SAFe Website, Studio, Governance, Standards, Guidelines, Processes, Practices, Policies, Procedures, Metrics, Workflows, Tools, &amp; Assessments
• ART Flow SAFe Website, Studio, Governance, Standards, Guidelines, Processes, Practices, Policies, Procedures, Metrics, Workflows, Tools, &amp; Assessments
• Team Flow SAFe Website, Studio, Governance, Standards, Guidelines, Processes, Practices, Policies, Procedures, Metrics, Workflows, Tools, &amp; Assessments
• Continuous Delivery Governance, Standards, Guidelines, Processes, Practices, Policies, Procedures, Metrics, Workflows, Tools, &amp; Assessments</t>
  </si>
  <si>
    <t>• Portfolio Flow Leadership, Lean Governance, Agile Portfolio Operations, Lean Portfolio Management, Assessment, &amp; ALM Performance Measurement Practices
• Solution Flow Lean Systems Engineering, Solution Management, Assessment, &amp; ALM Performance Measurement Practices
• ART Flow Value Management Office (VMO), Lean-Agile Center of Excellence (LACE), Product Management, Assessment, &amp; ALM Performance Measurement Practices
• Team Flow Agile Charters, Agreements, Product Ownership, Assessment, &amp; ALM Performance Measurement Practices</t>
  </si>
  <si>
    <t>• Portfolio Flow ALM Reports, Records, &amp; Artifacts
• Solution Flow ALM Reports &amp; Records, &amp; Artifacts
• ART Flow ALM Reports &amp; Records, &amp; Artifacts
• Team Flow ALM Reports &amp; Records, &amp; Artifacts</t>
  </si>
  <si>
    <t>• Portfolio Flow Assessments, Inspect &amp; Adapt (I&amp;A), &amp; Performance Measurement Practices
• Solution Flow Assessments, Inspect &amp; Adapt (I&amp;A), &amp; Performance Measurement Practices
• ART Flow Assessments, Inspect &amp; Adapt (I&amp;A), &amp; Performance Measurement Practices
• Team Flow Assessments, Inspect &amp; Adapt (I&amp;A), &amp; Performance Measurement Practices
• Continuous Delivery Assessments, Inspect &amp; Adapt (I&amp;A), &amp; Performance Measurement Practices</t>
  </si>
  <si>
    <t>• Portfolio Flow Assessment, Inspect &amp; Adapt (I&amp;A), &amp; ALM Reports, Records, &amp; Artifacts
• Solution Flow Assessment, Inspect &amp; Adapt (I&amp;A), &amp; ALM Reports, Records, &amp; Artifacts
• ART Flow Flow Assessment, Inspect &amp; Adapt (I&amp;A), &amp; ALM Reports, Records, &amp; Artifacts
• Team Flow Flow Assessment, Inspect &amp; Adapt (I&amp;A), &amp; ALM Reports, Records, &amp; Artifacts
• Continous Delivery Flow Assessment, Inspect &amp; Adapt (I&amp;A), &amp; ALM Reports, Records, &amp; Artifacts</t>
  </si>
  <si>
    <t xml:space="preserve">• SAFe is a framework to solution new products AND services, so designing new external and internal services and service products are part and parcel to SAFe.
• SAFe can also be used to plan, operate, and maintain internal and external services and service products.
• SAFe is also a lean thinking framework which incorporate Kanban and Scrumban principles and practices for continuous just-in-time service delivery.
• SAFe supports classes of service, service level agreements (SLAs), and new services and service products compatible with ITIL's incident management levels.
</t>
  </si>
  <si>
    <t>• SAFe strongly supports product integration at multiple levels:
1. Portfolio - Enterprise Architecture
2. Solution - Solution Architecture, Solution Intent
3. ART - System Architecture, Continuous Delivery Pipeline</t>
  </si>
  <si>
    <t>• SAFe strongly supports technical solutions at multiple levels:
1. Portfolio - Enterprise Architecture
2. Solution - Solution Architecture, Solution Intent
3. ART - System Architecture</t>
  </si>
  <si>
    <t>• SAFe strongly supports peer reviews at multiple levels:
1. Portfolio - Enterprise Architecture
2. Solution - Solution Architecture, Solution Intent
3. ART - System Architecture, Continuous Delivery Pipeline
• Manual and automated static and dynamic analysis are build into:
1. MBSE practices, systems, and tools
2. Definition of done at all levels</t>
  </si>
  <si>
    <t>• SAFe strongly supports process quality assurance at all levels
• SAFe has numerous assessments for all levels, governance, and technical practices
• Many are independently automated to benchmark against multiple demographic factors
• Manual and automated process assessments are also built into ALM tools and definition of done</t>
  </si>
  <si>
    <t>• SAFe has a variety of impactful requirements elicitation and definition activities at all levels:
1. Portfolio - Lean canvases, value stream mapping
2. Solution - Lean systems engineering
3. ART - Lean UX practices</t>
  </si>
  <si>
    <t>• SAFe strongly supports verification and validation at multiple levels:
1. Portfolio - Enterprise Architecture
2. Solution - Solution Architecture, Solution Intent
3. ART - System Architecture, Continuous Delivery Pipeline
• Manual and automated static and dynamic analysis are build into:
1. MBSE practices, systems, and tools
2. Definition of done at all levels
3. Continuous delivery pipelines
4. Automated testing and security analysis</t>
  </si>
  <si>
    <t>• SAFe strongly supports supplier agreement management at multiple levels:
1. Portfolio - Governance, SAFe contracting
2. Solution - Governance, SAFe contracting
3. ART - Governance, SAFe contracting
4. Team - Governance, SAFe contracting</t>
  </si>
  <si>
    <t>• SAFe strongly supports continuity of operations (COOP at multiple levels:
1. Portfolio - Governance, Nonfunctional Requirements, Backlogs, Epics, Epic Enablers, Value Streams
2. Solution - Governance, Nonfunctional Requirements, Backlogs, Capabilities, Capability Enablers, Value Streams
3. ART - Governance, Nonfunctional Requirements, Backlogs, Features, Feature Enablers, Value Streams
4. Team - Governance, Nonfunctional Requirements, Backlogs, Stories, Story Enablers, Value Streams</t>
  </si>
  <si>
    <t>• SAFe strongly supports incidence resolution and prevention at multiple levels:
1. Portfolio - Lean Governance, Practices, Tools, WIP Limits, Service Levels, Definition of Done
2. Solution - Lean Governance, Practices, Tools, WIP Limits, Service Levels, Definition of Done
3. ART - Lean Governance, Practices, Tools, WIP Limits, Service Levels, Definition of Done
4. Team - Lean Governance, Practices, Tools, WIP Limits, Service Levels, Definition of Done
5. Continuous Delivery - Reliability, Maintainability, Recovery, Rollback, Backup, Redundancy, etc.</t>
  </si>
  <si>
    <t>• SAFe strongly supports risk and opportunity management at multiple levels:
1. Portfolio - Lean Governance, risk identification and management, ALM tools with risk capabilities, day-to-day tracking, etc.
2. Solution - Lean Governance, risk identification and management, ALM tools with risk capabilities, day-to-day tracking, etc.
3. ART - Lean Governance, risk identification and management, ALM tools with risk capabilities, day-to-day tracking, etc.</t>
  </si>
  <si>
    <t>• SAFe strongly supports enabling virtual work at multiple levels:
1. Portfolio - Lean Governance, events, ceremonies, tools, and practices
2. Solution - Lean Governance, events, ceremonies, tools, and practices
3. ART - Lean Governance, events, ceremonies, tools, and practices
• SAFe enables development of virtual work products, services products, and services
• SAFe framework and practices are ideal for managing global and domestic organizations and products</t>
  </si>
  <si>
    <t>• SAFe strongly supports organizational traiing at multiple levels:
1. Portfolio training
2. Solution training
3. ART training
4. Team training
5. Continuous delivery training
• SAFe enables development of training products, services products, and services
• SAFe framework and practices are ideal for operating, managing, developing, and delivering enterprise training
• SAFe framework and practices are generalizable to any enterprise function</t>
  </si>
  <si>
    <t>• SAFe strongly supports workforce empowerment at multiple levels:
1. Portfolio - Lean-agile human resources
2. Solution - Lean-agile human resources
3. ART - Lean-agile human resources
• SAFe enables development of human resources products, services products, and services
• SAFe framework and practices are ideal for operating, managing, developing, and delivering human resources services and service products
• SAFe framework and practices are generalizable to any enterprise function</t>
  </si>
  <si>
    <t>• SAFe strongly supports estimating practices at multiple levels:
1. Portfolio - Value Stream Metrics, Epic Weighted shortest job first (WSJF), Lead &amp; Cycle Time, Effort, Size, Productivity, Complexity, Quality, Reliability, etc.
2. Solution - Value Stream Metrics, Capability Weighted shortest job first (WSJF), Lead &amp; Cycle Time, Effort, Size, Productivity, Complexity, Quality, Reliability, etc.
3. ART - Value Stream Metrics, Feature Weighted shortest job first (WSJF), Lead &amp; Cycle Time, Effort, Size, Productivity, Complexity, Quality, Reliability, etc.
4. Team - Value Stream Metrics, Story points, Lead &amp; Cycle Time, Effort, Size, Productivity, Complexity, Quality, Reliability, etc.
5. Continuous Deliver - Value Stream Metrics, Lead &amp; Cycle Time, Effort, Size, Speed, Complexity, Quality, Reliability, Recovery, etc.
• SAFe ALM and workflow tools support automated capture of estimations, execution, and actual measures
• Integrated development environments (IDEs) also support a variety of automated static and dynamic software measures</t>
  </si>
  <si>
    <t>• SAFe strongly supports monitoring and controlling activities at multiple levels:
1. Portfolio - OKRs, guardrails, budgets, horizons, planning, execution, inspect &amp; adapt (I&amp;A), Kanban, ALM tools, metrics, etc.
2. Solution - OKRs, Planning, execution, inspect &amp; adapt (I&amp;A), Kanban, ALM tools, metrics, etc.
3. ART - OKRs, Planning, execution, inspect &amp; adapt (I&amp;A), Kanban, ALM tools, metrics, etc.
4. Team - Planning, execution, inspect &amp; adapt (I&amp;A), Kanban, ALM tools, metrics, etc.
5. Continuous Delivery - Performance metrics and dashboards
• SAFe planning activities establish and set basic metrics and measurement gosl, these are tracked during execution, then actuals are recorded upon activity completion, historical data is captured in ALM systems
• SAFe measures ALM dashboards, and measurement reports are lean, robust, and impactful</t>
  </si>
  <si>
    <t>• SAFe strongly supports planning activities at multiple levels:
1. Portfolio - Planning, strategic themes, portfolio management, value stream maps, canvases, enterprise architecture, bootstrapped ART and team planning practices, etc.
2. Solution - Planning, value stream maps, canvases, solution architecture, bootstrapped ART and team planning practices, etc.
3. ART - Planning, value stream maps, canvases, system architecture, bootstrapped ART and team planning practices, etc.
4. Team - Planning, subsystem design, team planning practices, etc.
• SAFe is fundamentally a planning framework at all levels (even when Kanban practices are utilized)
• SAFe results in planning activities, outputs, and performance tracking at all levels</t>
  </si>
  <si>
    <t>• SAFe strongly supports data management activities at multiple levels:
1. Portfolio - Governance, enterprise architecture, practices, definition of done, ALM tools, shared services, record retention, etc.
2. Solution - Governance, solution architecture, practices, definition of done, ALM tools, shared services, record retention, etc.
3. ART - Governance, system architecture, practices, definition of done, ALM tools, shared services, record retention, etc.
4. Team - Governance, subsystem design, practices, definition of done, ALM tools, shared services, record retention, etc.
• SAFe can also be used to develop services and service products such as enterprise data models in the form of enablers
• SAFe supports data management value streams at the portfolio, solution, ART, and team levels
• SAFe ALM and Continuous Delivery Pipeline tools are excellent repositories and solutions for data management</t>
  </si>
  <si>
    <t>• SAFe strongly supports data quality activities at multiple levels:
1. Portfolio - Governance, enterprise architecture, practices, definition of done, ALM tools, shared services, record retention, etc.
2. Solution - Governance, solution architecture, MBSE, practices, definition of done, ALM tools, shared services, record retention, etc.
3. ART - Governance, system architecture, practices, definition of done, ALM tools, shared services, record retention, etc.
4. Team - Governance, subsystem design, practices, definition of done, ALM tools, shared services, record retention, etc.
• SAFe can also be used to develop services and service products such as enterprise data quality in the form of enablers
• SAFe supports data quality value streams at the portfolio, solution, ART, and team levels
• SAFe ALM and Continuous Delivery Pipeline tools are excellent for enforcing data quality</t>
  </si>
  <si>
    <t>• SAFe strongly supports safety enabling activities at multiple levels:
1. Portfolio - Governance, human resources, value streams, enterprise architecture, practices, definition of done, ALM tools, shared services, etc.
2. Solution - Governance, human resources, value streams, safety engineering, solution architecture, MBSE, practices, definition of done, ALM tools, shared services, etc.
3. ART - Governance, human resources, value streams, safety engineering, system architecture, practices, definition of done, ALM tools, shared services, etc.
4. Team - Governance, human resources, value streams, safety engineering, subsystem design, practices, definition of done, ALM tools, shared services, etc.
• SAFe can also be used to develop services and service products such as safety services and services products in the form of enablers
• SAFe ALM and Continuous Delivery Pipeline tools are excellent for enforcing safety attributes</t>
  </si>
  <si>
    <t>• SAFe strongly supports security enabling activities at multiple levels:
1. Portfolio - Governance, value streams, enablers, enterprise architecture, practices, definition of done, ALM tools, shared services, etc.
2. Solution - Governance, value streams, enablers, security engineering, solution architecture, MBSE, practices, definition of done, ALM tools, shared services, etc.
3. ART - Governance, value streams, enablers, security engineering, system architecture, practices, definition of done, ALM tools, shared services, etc.
4. Team - Governance, value streams, enablers, security engineering, subsystem design, practices, definition of done, ALM tools, shared services, etc.
• SAFe can also be used to develop services and service products such as security services and services products in the form of enablers
• SAFe ALM and Continuous Delivery Pipeline tools are excellent for enforcing security attributes</t>
  </si>
  <si>
    <t>• SAFe strongly supports causal analysis and resolution at multiple levels:
1. Portfolio - Lean governance, practices, planning &amp; execution activities, inspect &amp; adapt (IA), definition of done, ALM tools, etc.
2. Solution - Lean governance, practices, planning &amp; execution activities, inspect &amp; adapt (IA), definition of done, ALM tools, etc.
3. ART - Lean governance, practices, planning &amp; execution activities, inspect &amp; adapt (IA), definition of done, ALM tools, etc.
4. Team - Lean governance, practices, planning &amp; execution activities, inspect &amp; adapt (IA), definition of done, ALM tools, etc.</t>
  </si>
  <si>
    <t>• SAFe strongly supports configuration management at multiple levels:
1. Portfolio - Governance, enterprise architecture, practices, definition of done, ALM tools, shared services, etc.
2. Solution - Governance, solution architecture, practices, definition of done, ALM tools, shared services, etc.
3. ART - Governance, system architecture, practices, definition of done, ALM tools, shared services, etc.
4. Team - Governance, subsystem design, practices, definition of done, ALM tools, shared services, etc.
• SAFe ALM and Continuous Delivery Pipeline tools are excellent repositories and solutions for configuration management</t>
  </si>
  <si>
    <t>• SAFe strongly supports decision analysis and resolution at multiple levels:
1. Portfolio - Lean governance, budgeting, guardrails, horizons, enterprise architecture, weighted shortest job first (WSJF), practices, ALM tools, etc.
2. Solution - Lean governance, lean systems engineering, solution architecture &amp; intent, analysis of alternatives (AoA), MBSE, weighted shortest job first (WSJF), practices, ALM tools, etc.
3. ART - Lean governance, Lean UX, system architecture, analysis of alternatives (AoA), weighted shortest job first (WSJF), practices, ALM tools, etc.</t>
  </si>
  <si>
    <t>• Portfolio Strategic Themes (OKRS), KPIs, Strategies, Roadmaps, Plans, &amp; Execution Practices
• Solution OKRs, Roadmaps, Plans, &amp; Execution Practices
• ART OKRs, PI Objectives, Roadmaps, Plans, &amp; Execution Practices
• Team Sprint Goals, Plans, &amp; Execution Practices</t>
  </si>
  <si>
    <t>• SAFe strongly supports performance measurement at multiple levels:
1. Portfolio - Strategic Themes (OKRs), budgets, guardrails, horizons, value stream measures, KPIs, lead and cycle times, WIP, WSJF, ART and Team measures, process maturity, etc.
2. Solution - OKRs, lead and cycle times, value stream measures, WIP, WSJF, ART and Team measures, process maturity, etc.
3. ART - WSJF, PI objectives, capacity, load, business value, velocity, lead and cycle times, WIP, innovation metrics, process maturity, etc.
4. Team - Story points, Sprint goals, capacity, load, velocity, lead and cycle times, WIP, process maturity, etc.
5. Continuous Delivery - Lead and cycle times, deployment frequency, mean time to recovery, mean time to failure, reliability, maintainability, stability, etc.
• SAFe is a performance measurement system which incorporates lean and agile qualitative and quantitative measures.
• SAFe ALMs capture planned, execution, and past or historical measures and performance.</t>
  </si>
  <si>
    <t>• Portfolio Strategic Themes (OKRS), Budgets, Guard Rails, Horizons, Value Stream Metrics, KPIs, Strategies, Roadmaps, Plans, &amp; Execution Practices
• Solution OKRs, Value Stream Measures, Roadmaps, Plans, &amp; Execution Practices
• ART OKRs, Value Stream Measures, PI Objectives, Roadmaps, Plans, Execution Practices, &amp; Innovation Metrics
• Team Sprint Goals, Plans, &amp; Execution Practices</t>
  </si>
  <si>
    <t>• SAFe strongly supports process asset development at multiple levels:
1. Portfolio - SAFe training, website, studio, toolkits, guidelines, policies and procedures, assessments, tools, and workflow driven ALMs.
2. Solution - SAFe training, website, studio, toolkits, cases, guidelines, policies and procedures, assessments, tools, and workflow driven ALMs.
3. ART - SAFe training, website, studio, toolkits, cases, guidelines, policies and procedures, assessments, tools, and workflow driven ALMs.
4. Team - SAFe training, website, studio, cases, guidelines, policies and procedures, assessments, tools, and workflow driven ALMs.
• SAFe is primarily a process management system which incorporates a variety of lean and agile process values, principles, practices, metrics, and tools.
• SAFe ALMs provide a mechanism for capturing or automating SAFe, lean, and agile process assets, organizing lean and agile activities, and capturing metrics.</t>
  </si>
  <si>
    <t>• SAFe strongly supports process change management at multiple levels:
1. Portfolio - SAFe roadmap, training, website, studio, toolkits, guidelines, policies and procedures, assessments, tools, and workflow driven ALMs.
2. Solution - SAFe roadmap, training, website, studio, toolkits, cases, guidelines, policies and procedures, assessments, tools, and workflow driven ALMs.
3. ART - SAFe roadmap, training, website, studio, toolkits, cases, guidelines, policies and procedures, assessments, tools, and workflow driven ALMs.
4. Team - SAFe roadmap, training, website, studio, cases, guidelines, policies and procedures, assessments, tools, and workflow driven ALMs.
• SAFe is primarily a process management system which incorporates a variety of lean and agile process values, principles, practices, metrics, and tools.
• SAFe ALMs provide a mechanism for capturing or automating SAFe, lean, and agile process assets, organizing lean and agile activities, and capturing metrics.</t>
  </si>
  <si>
    <t>• SAFe strongly supports governance practices at multiple levels:
1. Enterprise - Organizational agility governance.
2. Portfolio - Lean portfolio management governance.
3. Solution - Enterprise solution delivery governance.
3. ART - Agile product delivery governance.
4. Team - Team and technical agility governance
• SAFe is primarily a process management system which incorporates a variety of governance roles, responsibilities, practices, tools, metrics, assessments, and performance measures.
• SAFe ALMs provide a mechanism for capturing, automating, enforcing, measuring, and improving SAFe portfolio, solution, ART, team, and even continous delivery governance.</t>
  </si>
  <si>
    <t>Services</t>
  </si>
  <si>
    <t>Development</t>
  </si>
  <si>
    <t>Suppliers</t>
  </si>
  <si>
    <t>Confirms selected solutions and components meet their requirements, and demonstrates selected solutions and components fulfill their intended use in their target environment.</t>
  </si>
  <si>
    <t>x</t>
  </si>
  <si>
    <t>Score</t>
  </si>
  <si>
    <t>CMMI v3.0 Practice Area</t>
  </si>
  <si>
    <t>Number</t>
  </si>
  <si>
    <t>Service Delivery Management</t>
  </si>
  <si>
    <t>Strategic Service Management</t>
  </si>
  <si>
    <t>Product Integration</t>
  </si>
  <si>
    <t>Technical Solution</t>
  </si>
  <si>
    <t>Peer Reviews</t>
  </si>
  <si>
    <t>PQA</t>
  </si>
  <si>
    <t>Requirements Development &amp; Management</t>
  </si>
  <si>
    <t>Verification &amp; Validation</t>
  </si>
  <si>
    <t>Supplier Agreement Management</t>
  </si>
  <si>
    <t>Continuity</t>
  </si>
  <si>
    <t>Risk &amp; Opportunity Management</t>
  </si>
  <si>
    <t>Enabling Virtual Work</t>
  </si>
  <si>
    <t>Organizational Training</t>
  </si>
  <si>
    <t>Workforce Empowerment</t>
  </si>
  <si>
    <t>Estimating</t>
  </si>
  <si>
    <t>Monitor &amp; Control</t>
  </si>
  <si>
    <t>Planning</t>
  </si>
  <si>
    <t>Data Management</t>
  </si>
  <si>
    <t>Enabling Safety</t>
  </si>
  <si>
    <t>Enabling Security</t>
  </si>
  <si>
    <t>Managing Security Threats &amp; Vulnerabilities</t>
  </si>
  <si>
    <t>Causal Analysis &amp; Resolution</t>
  </si>
  <si>
    <t>Configuration Management</t>
  </si>
  <si>
    <t>Decision Analysis &amp; Resolution</t>
  </si>
  <si>
    <t>Managing Performance &amp; Measurement</t>
  </si>
  <si>
    <t>Process Asset Development</t>
  </si>
  <si>
    <t>Process Management</t>
  </si>
  <si>
    <t>Governance</t>
  </si>
  <si>
    <t>Implementation Infrastructure</t>
  </si>
  <si>
    <t>CONT</t>
  </si>
  <si>
    <t>IRP</t>
  </si>
  <si>
    <t>Incident Resolution &amp; Prevention</t>
  </si>
  <si>
    <t>DM</t>
  </si>
  <si>
    <t>DQ</t>
  </si>
  <si>
    <t>Data Quality</t>
  </si>
  <si>
    <t>STSM</t>
  </si>
  <si>
    <t>PI</t>
  </si>
  <si>
    <t>TS</t>
  </si>
  <si>
    <t>PR</t>
  </si>
  <si>
    <t>RDM</t>
  </si>
  <si>
    <t>VV</t>
  </si>
  <si>
    <t>SAM</t>
  </si>
  <si>
    <t>RSK</t>
  </si>
  <si>
    <t>EVW</t>
  </si>
  <si>
    <t>OT</t>
  </si>
  <si>
    <t>WE</t>
  </si>
  <si>
    <t>EST</t>
  </si>
  <si>
    <t>MC</t>
  </si>
  <si>
    <t>PLAN</t>
  </si>
  <si>
    <t>ESAF</t>
  </si>
  <si>
    <t>ESEC</t>
  </si>
  <si>
    <t>MST</t>
  </si>
  <si>
    <t>CAR</t>
  </si>
  <si>
    <t>CM</t>
  </si>
  <si>
    <t>DAR</t>
  </si>
  <si>
    <t>MPM</t>
  </si>
  <si>
    <t>PAD</t>
  </si>
  <si>
    <t>PCM</t>
  </si>
  <si>
    <t>GOV</t>
  </si>
  <si>
    <t>II</t>
  </si>
  <si>
    <t>SDM</t>
  </si>
  <si>
    <t>Abbrev</t>
  </si>
  <si>
    <t>Inv</t>
  </si>
  <si>
    <t>Low</t>
  </si>
  <si>
    <t>Medium</t>
  </si>
  <si>
    <t>High</t>
  </si>
  <si>
    <t>Strongly Disagree</t>
  </si>
  <si>
    <t>Disagree</t>
  </si>
  <si>
    <t>Somewhat Disagree</t>
  </si>
  <si>
    <t>Neutral</t>
  </si>
  <si>
    <t>Somewhat Agree</t>
  </si>
  <si>
    <t>Agree</t>
  </si>
  <si>
    <t>Strongly Agree</t>
  </si>
  <si>
    <t>• Below average
• No improvement
• Unsatisfactory
• Ad Hoc
• Inconsistent
• Undocumented	
• Manual</t>
  </si>
  <si>
    <t>• Average performance
• Some Improvements
• Acceptable results	
• Groundrules
• Project level
• Mostly recorded	
• Semi-automated</t>
  </si>
  <si>
    <t>• Above average
• Always Improving
• High impact
• BU Policies
• Portfolio Level
• Well-Scripted	
• Automated flows</t>
  </si>
  <si>
    <t>Practice Score</t>
  </si>
  <si>
    <t>Practice Area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</si>
</sst>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b/>
      <sz val="11"/>
      <color theme="1"/>
      <name val="Aptos Narrow"/>
      <family val="2"/>
      <scheme val="minor"/>
    </font>
    <font>
      <sz val="10"/>
      <color theme="1"/>
      <name val="Arial"/>
      <family val="2"/>
    </font>
    <font>
      <b/>
      <sz val="10"/>
      <color theme="1"/>
      <name val="Arial"/>
      <family val="2"/>
    </font>
    <font>
      <b/>
      <sz val="10"/>
      <color theme="0"/>
      <name val="Arial"/>
      <family val="2"/>
    </font>
    <font>
      <b/>
      <sz val="11"/>
      <color theme="0"/>
      <name val="Aptos Narrow"/>
      <family val="2"/>
      <scheme val="minor"/>
    </font>
    <font>
      <b/>
      <sz val="18"/>
      <color theme="1"/>
      <name val="Arial"/>
      <family val="2"/>
    </font>
    <font>
      <sz val="12"/>
      <color theme="1"/>
      <name val="Arial"/>
      <family val="2"/>
    </font>
    <font>
      <b/>
      <sz val="12"/>
      <color theme="1"/>
      <name val="Arial"/>
      <family val="2"/>
    </font>
    <font>
      <sz val="11"/>
      <color theme="0"/>
      <name val="Aptos Narrow"/>
      <family val="2"/>
      <scheme val="minor"/>
    </font>
    <font>
      <sz val="9"/>
      <color theme="0"/>
      <name val="Arial Black"/>
      <family val="2"/>
    </font>
    <font>
      <b/>
      <sz val="8"/>
      <color rgb="FFFF0000"/>
      <name val="Arial"/>
      <family val="2"/>
    </font>
    <font>
      <b/>
      <sz val="8"/>
      <color rgb="FF008000"/>
      <name val="Arial"/>
      <family val="2"/>
    </font>
    <font>
      <b/>
      <sz val="8"/>
      <color rgb="FF3333FF"/>
      <name val="Arial"/>
      <family val="2"/>
    </font>
    <font>
      <b/>
      <sz val="7"/>
      <color theme="0"/>
      <name val="Arial"/>
      <family val="2"/>
    </font>
    <font>
      <b/>
      <sz val="14"/>
      <color theme="0"/>
      <name val="Arial"/>
      <family val="2"/>
    </font>
  </fonts>
  <fills count="18">
    <fill>
      <patternFill patternType="none"/>
    </fill>
    <fill>
      <patternFill patternType="gray125"/>
    </fill>
    <fill>
      <patternFill patternType="solid">
        <fgColor rgb="FFFFF3E7"/>
        <bgColor indexed="64"/>
      </patternFill>
    </fill>
    <fill>
      <patternFill patternType="solid">
        <fgColor rgb="FFE5FFE5"/>
        <bgColor indexed="64"/>
      </patternFill>
    </fill>
    <fill>
      <patternFill patternType="solid">
        <fgColor rgb="FFE5FFFF"/>
        <bgColor indexed="64"/>
      </patternFill>
    </fill>
    <fill>
      <patternFill patternType="solid">
        <fgColor rgb="FFEEDDFF"/>
        <bgColor indexed="64"/>
      </patternFill>
    </fill>
    <fill>
      <patternFill patternType="solid">
        <fgColor rgb="FFFFFFD5"/>
        <bgColor indexed="64"/>
      </patternFill>
    </fill>
    <fill>
      <patternFill patternType="solid">
        <fgColor rgb="FFFFE6B3"/>
        <bgColor indexed="64"/>
      </patternFill>
    </fill>
    <fill>
      <patternFill patternType="solid">
        <fgColor rgb="FF002060"/>
        <bgColor indexed="64"/>
      </patternFill>
    </fill>
    <fill>
      <patternFill patternType="solid">
        <fgColor rgb="FFD5FFFF"/>
        <bgColor indexed="64"/>
      </patternFill>
    </fill>
    <fill>
      <patternFill patternType="solid">
        <fgColor rgb="FFEEEEEE"/>
        <bgColor indexed="64"/>
      </patternFill>
    </fill>
    <fill>
      <patternFill patternType="solid">
        <fgColor rgb="FF9FFFFF"/>
        <bgColor indexed="64"/>
      </patternFill>
    </fill>
    <fill>
      <patternFill patternType="solid">
        <fgColor rgb="FFCFCFCF"/>
        <bgColor indexed="64"/>
      </patternFill>
    </fill>
    <fill>
      <patternFill patternType="solid">
        <fgColor rgb="FF53FFFF"/>
        <bgColor indexed="64"/>
      </patternFill>
    </fill>
    <fill>
      <patternFill patternType="solid">
        <fgColor rgb="FF000066"/>
        <bgColor indexed="64"/>
      </patternFill>
    </fill>
    <fill>
      <patternFill patternType="solid">
        <fgColor rgb="FFFFEFFF"/>
        <bgColor indexed="64"/>
      </patternFill>
    </fill>
    <fill>
      <patternFill patternType="solid">
        <fgColor rgb="FFCCFFCC"/>
        <bgColor indexed="64"/>
      </patternFill>
    </fill>
    <fill>
      <patternFill patternType="solid">
        <fgColor rgb="FFCCFFFF"/>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style="thin">
        <color theme="0"/>
      </right>
      <top style="thick">
        <color indexed="64"/>
      </top>
      <bottom style="thin">
        <color indexed="64"/>
      </bottom>
      <diagonal/>
    </border>
    <border>
      <left style="thin">
        <color theme="0"/>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style="thin">
        <color theme="0"/>
      </right>
      <top style="thin">
        <color indexed="64"/>
      </top>
      <bottom/>
      <diagonal/>
    </border>
    <border>
      <left style="thin">
        <color theme="0"/>
      </left>
      <right style="thin">
        <color theme="0"/>
      </right>
      <top style="thin">
        <color theme="0"/>
      </top>
      <bottom style="thick">
        <color theme="0"/>
      </bottom>
      <diagonal/>
    </border>
    <border>
      <left/>
      <right style="medium">
        <color theme="0"/>
      </right>
      <top style="thin">
        <color indexed="64"/>
      </top>
      <bottom/>
      <diagonal/>
    </border>
    <border>
      <left style="medium">
        <color theme="0"/>
      </left>
      <right style="medium">
        <color theme="0"/>
      </right>
      <top style="thin">
        <color indexed="64"/>
      </top>
      <bottom/>
      <diagonal/>
    </border>
    <border>
      <left style="medium">
        <color theme="0"/>
      </left>
      <right style="thin">
        <color theme="0"/>
      </right>
      <top style="thin">
        <color indexed="64"/>
      </top>
      <bottom/>
      <diagonal/>
    </border>
    <border>
      <left/>
      <right style="medium">
        <color theme="0"/>
      </right>
      <top/>
      <bottom/>
      <diagonal/>
    </border>
    <border>
      <left style="medium">
        <color theme="0"/>
      </left>
      <right style="medium">
        <color theme="0"/>
      </right>
      <top/>
      <bottom/>
      <diagonal/>
    </border>
    <border>
      <left style="medium">
        <color theme="0"/>
      </left>
      <right style="thin">
        <color theme="0"/>
      </right>
      <top/>
      <bottom/>
      <diagonal/>
    </border>
    <border>
      <left style="thin">
        <color theme="0"/>
      </left>
      <right style="medium">
        <color theme="0"/>
      </right>
      <top style="thin">
        <color indexed="64"/>
      </top>
      <bottom/>
      <diagonal/>
    </border>
    <border>
      <left style="medium">
        <color theme="0"/>
      </left>
      <right/>
      <top/>
      <bottom/>
      <diagonal/>
    </border>
    <border>
      <left style="thin">
        <color theme="0"/>
      </left>
      <right style="medium">
        <color theme="0"/>
      </right>
      <top/>
      <bottom/>
      <diagonal/>
    </border>
    <border>
      <left style="thin">
        <color theme="0"/>
      </left>
      <right style="medium">
        <color theme="0"/>
      </right>
      <top/>
      <bottom style="thin">
        <color indexed="64"/>
      </bottom>
      <diagonal/>
    </border>
    <border>
      <left style="medium">
        <color theme="0"/>
      </left>
      <right/>
      <top/>
      <bottom style="thin">
        <color indexed="64"/>
      </bottom>
      <diagonal/>
    </border>
    <border>
      <left/>
      <right style="medium">
        <color theme="0"/>
      </right>
      <top style="thin">
        <color theme="0"/>
      </top>
      <bottom style="thin">
        <color indexed="64"/>
      </bottom>
      <diagonal/>
    </border>
    <border>
      <left style="medium">
        <color theme="0"/>
      </left>
      <right style="medium">
        <color theme="0"/>
      </right>
      <top style="thin">
        <color theme="0"/>
      </top>
      <bottom style="thin">
        <color indexed="64"/>
      </bottom>
      <diagonal/>
    </border>
    <border>
      <left style="medium">
        <color theme="0"/>
      </left>
      <right style="thin">
        <color theme="0"/>
      </right>
      <top style="thin">
        <color theme="0"/>
      </top>
      <bottom style="thin">
        <color indexed="64"/>
      </bottom>
      <diagonal/>
    </border>
  </borders>
  <cellStyleXfs count="1">
    <xf numFmtId="0" fontId="0" fillId="0" borderId="0"/>
  </cellStyleXfs>
  <cellXfs count="92">
    <xf numFmtId="0" fontId="0" fillId="0" borderId="0" xfId="0"/>
    <xf numFmtId="0" fontId="1" fillId="0" borderId="0" xfId="0" applyFont="1" applyAlignment="1">
      <alignment horizontal="center"/>
    </xf>
    <xf numFmtId="0" fontId="1" fillId="0" borderId="0" xfId="0" applyFont="1"/>
    <xf numFmtId="49" fontId="2" fillId="7" borderId="1" xfId="0" applyNumberFormat="1" applyFont="1" applyFill="1" applyBorder="1" applyAlignment="1">
      <alignment vertical="top" wrapText="1"/>
    </xf>
    <xf numFmtId="49" fontId="3"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49" fontId="2" fillId="6" borderId="1" xfId="0" applyNumberFormat="1" applyFont="1" applyFill="1" applyBorder="1" applyAlignment="1">
      <alignment vertical="top" wrapText="1"/>
    </xf>
    <xf numFmtId="49" fontId="3" fillId="3" borderId="2" xfId="0" applyNumberFormat="1"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49" fontId="2" fillId="3" borderId="1" xfId="0" applyNumberFormat="1" applyFont="1" applyFill="1" applyBorder="1" applyAlignment="1">
      <alignment horizontal="left" vertical="top" wrapText="1"/>
    </xf>
    <xf numFmtId="49" fontId="2" fillId="3" borderId="3" xfId="0" applyNumberFormat="1"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49" fontId="3" fillId="4" borderId="1" xfId="0" applyNumberFormat="1" applyFont="1" applyFill="1" applyBorder="1" applyAlignment="1">
      <alignment horizontal="center" vertical="center" wrapText="1"/>
    </xf>
    <xf numFmtId="49" fontId="2" fillId="4" borderId="1" xfId="0" applyNumberFormat="1" applyFont="1" applyFill="1" applyBorder="1" applyAlignment="1">
      <alignment horizontal="center" vertical="center" wrapText="1"/>
    </xf>
    <xf numFmtId="49" fontId="2" fillId="4" borderId="1" xfId="0" applyNumberFormat="1" applyFont="1" applyFill="1" applyBorder="1" applyAlignment="1">
      <alignment horizontal="left" vertical="top" wrapText="1"/>
    </xf>
    <xf numFmtId="49" fontId="3" fillId="5" borderId="1" xfId="0" applyNumberFormat="1" applyFont="1" applyFill="1" applyBorder="1" applyAlignment="1">
      <alignment horizontal="center" vertical="center" wrapText="1"/>
    </xf>
    <xf numFmtId="49" fontId="2" fillId="5" borderId="1" xfId="0" applyNumberFormat="1" applyFont="1" applyFill="1" applyBorder="1" applyAlignment="1">
      <alignment horizontal="center" vertical="center" wrapText="1"/>
    </xf>
    <xf numFmtId="49" fontId="2" fillId="5" borderId="1" xfId="0" applyNumberFormat="1" applyFont="1" applyFill="1" applyBorder="1" applyAlignment="1">
      <alignment horizontal="left" vertical="top" wrapText="1"/>
    </xf>
    <xf numFmtId="0" fontId="6" fillId="0" borderId="1" xfId="0" applyFont="1" applyBorder="1" applyAlignment="1">
      <alignment horizontal="center" vertical="center" wrapText="1"/>
    </xf>
    <xf numFmtId="0" fontId="6" fillId="9" borderId="1" xfId="0" applyFont="1" applyFill="1" applyBorder="1" applyAlignment="1">
      <alignment horizontal="center" vertical="center" wrapText="1"/>
    </xf>
    <xf numFmtId="1" fontId="6" fillId="10" borderId="1" xfId="0" applyNumberFormat="1" applyFont="1" applyFill="1" applyBorder="1" applyAlignment="1">
      <alignment horizontal="center" vertical="center" wrapText="1"/>
    </xf>
    <xf numFmtId="1" fontId="6" fillId="11" borderId="1" xfId="0" applyNumberFormat="1" applyFont="1" applyFill="1" applyBorder="1" applyAlignment="1">
      <alignment horizontal="center" vertical="center" wrapText="1"/>
    </xf>
    <xf numFmtId="49" fontId="7" fillId="0" borderId="0" xfId="0" applyNumberFormat="1" applyFont="1"/>
    <xf numFmtId="0" fontId="7" fillId="0" borderId="0" xfId="0" applyFont="1" applyAlignment="1">
      <alignment horizontal="center"/>
    </xf>
    <xf numFmtId="0" fontId="8" fillId="0" borderId="0" xfId="0" applyFont="1" applyAlignment="1">
      <alignment horizontal="center"/>
    </xf>
    <xf numFmtId="1" fontId="8" fillId="0" borderId="0" xfId="0" applyNumberFormat="1" applyFont="1" applyAlignment="1">
      <alignment horizontal="center"/>
    </xf>
    <xf numFmtId="49" fontId="7" fillId="0" borderId="0" xfId="0" applyNumberFormat="1" applyFont="1" applyAlignment="1">
      <alignment horizontal="center"/>
    </xf>
    <xf numFmtId="0" fontId="10" fillId="14" borderId="11" xfId="0" applyFont="1" applyFill="1" applyBorder="1" applyAlignment="1">
      <alignment horizontal="center" vertical="center" wrapText="1"/>
    </xf>
    <xf numFmtId="0" fontId="14" fillId="14" borderId="12" xfId="0" applyFont="1" applyFill="1" applyBorder="1" applyAlignment="1">
      <alignment horizontal="center" vertical="center" wrapText="1"/>
    </xf>
    <xf numFmtId="0" fontId="4" fillId="8" borderId="24" xfId="0" applyFont="1" applyFill="1" applyBorder="1" applyAlignment="1">
      <alignment horizontal="center" vertical="center" wrapText="1"/>
    </xf>
    <xf numFmtId="0" fontId="4" fillId="8" borderId="25" xfId="0" applyFont="1" applyFill="1" applyBorder="1" applyAlignment="1">
      <alignment horizontal="center" vertical="center" wrapText="1"/>
    </xf>
    <xf numFmtId="0" fontId="4" fillId="8" borderId="26" xfId="0" applyFont="1" applyFill="1" applyBorder="1" applyAlignment="1">
      <alignment horizontal="center" vertical="center" wrapText="1"/>
    </xf>
    <xf numFmtId="0" fontId="15" fillId="8" borderId="13" xfId="0" applyFont="1" applyFill="1" applyBorder="1" applyAlignment="1">
      <alignment horizontal="center" vertical="center" wrapText="1"/>
    </xf>
    <xf numFmtId="0" fontId="0" fillId="0" borderId="16" xfId="0" applyBorder="1" applyAlignment="1">
      <alignment horizontal="center" vertical="center" wrapText="1"/>
    </xf>
    <xf numFmtId="0" fontId="15" fillId="8" borderId="14" xfId="0" applyFont="1" applyFill="1" applyBorder="1" applyAlignment="1">
      <alignment horizontal="center" vertical="center" wrapText="1"/>
    </xf>
    <xf numFmtId="0" fontId="0" fillId="0" borderId="17" xfId="0" applyBorder="1" applyAlignment="1">
      <alignment horizontal="center" vertical="center" wrapText="1"/>
    </xf>
    <xf numFmtId="0" fontId="15" fillId="8" borderId="15" xfId="0" applyFont="1" applyFill="1" applyBorder="1" applyAlignment="1">
      <alignment horizontal="center" vertical="center" wrapText="1"/>
    </xf>
    <xf numFmtId="0" fontId="0" fillId="0" borderId="18" xfId="0" applyBorder="1" applyAlignment="1">
      <alignment horizontal="center" vertical="center" wrapText="1"/>
    </xf>
    <xf numFmtId="1" fontId="6" fillId="13"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1" fontId="6" fillId="12" borderId="3"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0" fillId="14" borderId="5" xfId="0" applyFont="1" applyFill="1" applyBorder="1" applyAlignment="1">
      <alignment horizontal="center" vertical="center" wrapText="1"/>
    </xf>
    <xf numFmtId="0" fontId="9" fillId="14" borderId="5" xfId="0" applyFont="1" applyFill="1" applyBorder="1" applyAlignment="1">
      <alignment horizontal="center" vertical="center" wrapText="1"/>
    </xf>
    <xf numFmtId="0" fontId="11" fillId="15" borderId="6" xfId="0" applyFont="1" applyFill="1" applyBorder="1" applyAlignment="1">
      <alignment horizontal="left" vertical="center" wrapText="1"/>
    </xf>
    <xf numFmtId="0" fontId="11" fillId="15" borderId="7" xfId="0" applyFont="1" applyFill="1" applyBorder="1" applyAlignment="1">
      <alignment horizontal="left" vertical="center" wrapText="1"/>
    </xf>
    <xf numFmtId="0" fontId="12" fillId="16" borderId="8" xfId="0" applyFont="1" applyFill="1" applyBorder="1" applyAlignment="1">
      <alignment horizontal="left" vertical="center" wrapText="1"/>
    </xf>
    <xf numFmtId="0" fontId="12" fillId="16" borderId="9" xfId="0" applyFont="1" applyFill="1" applyBorder="1" applyAlignment="1">
      <alignment horizontal="left" vertical="center" wrapText="1"/>
    </xf>
    <xf numFmtId="0" fontId="12" fillId="16" borderId="7" xfId="0" applyFont="1" applyFill="1" applyBorder="1" applyAlignment="1">
      <alignment horizontal="left" vertical="center" wrapText="1"/>
    </xf>
    <xf numFmtId="0" fontId="13" fillId="17" borderId="8" xfId="0" applyFont="1" applyFill="1" applyBorder="1" applyAlignment="1">
      <alignment horizontal="left" vertical="center" wrapText="1"/>
    </xf>
    <xf numFmtId="0" fontId="13" fillId="17" borderId="10" xfId="0" applyFont="1" applyFill="1" applyBorder="1" applyAlignment="1">
      <alignment horizontal="left" vertical="center" wrapText="1"/>
    </xf>
    <xf numFmtId="0" fontId="5" fillId="8" borderId="19" xfId="0" applyFont="1" applyFill="1"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5" fillId="8" borderId="20"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3" xfId="0" applyBorder="1" applyAlignment="1">
      <alignment horizontal="center" vertical="center" wrapText="1"/>
    </xf>
    <xf numFmtId="1" fontId="6" fillId="12" borderId="2" xfId="0" applyNumberFormat="1" applyFont="1" applyFill="1" applyBorder="1" applyAlignment="1">
      <alignment horizontal="center" vertical="center" wrapText="1"/>
    </xf>
    <xf numFmtId="1" fontId="0" fillId="12" borderId="3" xfId="0" applyNumberFormat="1" applyFill="1" applyBorder="1" applyAlignment="1">
      <alignment horizontal="center" vertical="center" wrapText="1"/>
    </xf>
    <xf numFmtId="1" fontId="0" fillId="12" borderId="4" xfId="0" applyNumberFormat="1" applyFill="1" applyBorder="1" applyAlignment="1">
      <alignment horizontal="center" vertical="center" wrapText="1"/>
    </xf>
    <xf numFmtId="1" fontId="0" fillId="13" borderId="3" xfId="0" applyNumberFormat="1" applyFill="1" applyBorder="1" applyAlignment="1">
      <alignment horizontal="center" vertical="center" wrapText="1"/>
    </xf>
    <xf numFmtId="1" fontId="0" fillId="13" borderId="4" xfId="0" applyNumberForma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2" fillId="0" borderId="4" xfId="0" applyNumberFormat="1" applyFont="1" applyBorder="1" applyAlignment="1">
      <alignment horizontal="center" vertical="center" wrapText="1"/>
    </xf>
    <xf numFmtId="49" fontId="2" fillId="4" borderId="2" xfId="0" applyNumberFormat="1" applyFont="1" applyFill="1" applyBorder="1" applyAlignment="1">
      <alignment horizontal="center" vertical="center" wrapText="1"/>
    </xf>
    <xf numFmtId="49" fontId="2" fillId="4" borderId="3" xfId="0" applyNumberFormat="1" applyFont="1" applyFill="1" applyBorder="1" applyAlignment="1">
      <alignment horizontal="center" vertical="center" wrapText="1"/>
    </xf>
    <xf numFmtId="49" fontId="2" fillId="4" borderId="4" xfId="0" applyNumberFormat="1" applyFont="1" applyFill="1" applyBorder="1" applyAlignment="1">
      <alignment horizontal="center" vertical="center" wrapText="1"/>
    </xf>
    <xf numFmtId="49" fontId="2" fillId="5" borderId="2" xfId="0" applyNumberFormat="1" applyFont="1" applyFill="1" applyBorder="1" applyAlignment="1">
      <alignment horizontal="center" vertical="center" wrapText="1"/>
    </xf>
    <xf numFmtId="49" fontId="2" fillId="5" borderId="3" xfId="0" applyNumberFormat="1" applyFont="1" applyFill="1" applyBorder="1" applyAlignment="1">
      <alignment horizontal="center" vertical="center" wrapText="1"/>
    </xf>
    <xf numFmtId="49" fontId="2" fillId="5" borderId="4"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2" fillId="3" borderId="2" xfId="0" applyNumberFormat="1" applyFont="1" applyFill="1" applyBorder="1" applyAlignment="1">
      <alignment horizontal="center" vertical="center" wrapText="1"/>
    </xf>
    <xf numFmtId="49" fontId="2" fillId="3" borderId="3" xfId="0" applyNumberFormat="1" applyFont="1" applyFill="1" applyBorder="1" applyAlignment="1">
      <alignment horizontal="center" vertical="center" wrapText="1"/>
    </xf>
    <xf numFmtId="49" fontId="2" fillId="3" borderId="4" xfId="0" applyNumberFormat="1" applyFont="1" applyFill="1" applyBorder="1" applyAlignment="1">
      <alignment horizontal="center" vertical="center" wrapText="1"/>
    </xf>
    <xf numFmtId="49" fontId="3" fillId="5" borderId="2" xfId="0" applyNumberFormat="1" applyFont="1" applyFill="1" applyBorder="1" applyAlignment="1">
      <alignment horizontal="center" vertical="center" wrapText="1"/>
    </xf>
    <xf numFmtId="49" fontId="2" fillId="0" borderId="3" xfId="0" applyNumberFormat="1" applyFont="1" applyBorder="1" applyAlignment="1">
      <alignment horizontal="center" vertical="center" wrapText="1"/>
    </xf>
    <xf numFmtId="49" fontId="3" fillId="4" borderId="2" xfId="0" applyNumberFormat="1" applyFont="1" applyFill="1" applyBorder="1" applyAlignment="1">
      <alignment horizontal="center" vertical="center" wrapText="1"/>
    </xf>
    <xf numFmtId="49" fontId="3" fillId="4" borderId="3"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49" fontId="3" fillId="5" borderId="3" xfId="0" applyNumberFormat="1" applyFont="1" applyFill="1" applyBorder="1" applyAlignment="1">
      <alignment horizontal="center" vertical="center" wrapText="1"/>
    </xf>
    <xf numFmtId="49" fontId="3" fillId="5" borderId="1" xfId="0" applyNumberFormat="1" applyFont="1" applyFill="1" applyBorder="1" applyAlignment="1">
      <alignment horizontal="center" vertical="center" wrapText="1"/>
    </xf>
    <xf numFmtId="49" fontId="2" fillId="5" borderId="1" xfId="0" applyNumberFormat="1" applyFont="1" applyFill="1" applyBorder="1" applyAlignment="1">
      <alignment horizontal="center" vertical="center" wrapText="1"/>
    </xf>
    <xf numFmtId="49" fontId="2" fillId="0" borderId="1" xfId="0" applyNumberFormat="1" applyFont="1" applyBorder="1"/>
    <xf numFmtId="49" fontId="2" fillId="0" borderId="1" xfId="0" applyNumberFormat="1" applyFont="1" applyBorder="1" applyAlignment="1">
      <alignment horizontal="center" vertical="center" wrapText="1"/>
    </xf>
    <xf numFmtId="49" fontId="3" fillId="2" borderId="3" xfId="0" applyNumberFormat="1" applyFont="1" applyFill="1" applyBorder="1" applyAlignment="1">
      <alignment horizontal="center" vertical="center" wrapText="1"/>
    </xf>
    <xf numFmtId="49" fontId="3" fillId="2" borderId="4"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CFCFCF"/>
      <color rgb="FF53FFFF"/>
      <color rgb="FFD7D7D7"/>
      <color rgb="FFEEDDFF"/>
      <color rgb="FFE5FFFF"/>
      <color rgb="FFE5FFE5"/>
      <color rgb="FFFFF3E7"/>
      <color rgb="FF9FFFFF"/>
      <color rgb="FFEEEEEE"/>
      <color rgb="FFD5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500" b="0" i="0" u="none" strike="noStrike" cap="small" baseline="0">
                <a:solidFill>
                  <a:srgbClr val="000080"/>
                </a:solidFill>
                <a:latin typeface="Impact"/>
                <a:ea typeface="Impact"/>
                <a:cs typeface="Impact"/>
              </a:defRPr>
            </a:pPr>
            <a:r>
              <a:rPr lang="en-US" sz="1400" b="0" i="0" u="none" strike="noStrike" cap="small" baseline="0">
                <a:solidFill>
                  <a:srgbClr val="000080"/>
                </a:solidFill>
                <a:latin typeface="Impact"/>
              </a:rPr>
              <a:t>CMMI 3.0 to SAFe 6.0 - </a:t>
            </a:r>
            <a:r>
              <a:rPr lang="en-US" sz="1400" b="0" i="0" u="none" strike="noStrike" cap="small" baseline="0">
                <a:solidFill>
                  <a:srgbClr val="3366FF"/>
                </a:solidFill>
                <a:latin typeface="Impact"/>
              </a:rPr>
              <a:t>Strengths</a:t>
            </a:r>
          </a:p>
        </c:rich>
      </c:tx>
      <c:layout>
        <c:manualLayout>
          <c:xMode val="edge"/>
          <c:yMode val="edge"/>
          <c:x val="0.10941055791959524"/>
          <c:y val="6.2191289759192091E-3"/>
        </c:manualLayout>
      </c:layout>
      <c:overlay val="0"/>
      <c:spPr>
        <a:noFill/>
        <a:ln w="25400">
          <a:noFill/>
        </a:ln>
      </c:spPr>
    </c:title>
    <c:autoTitleDeleted val="0"/>
    <c:plotArea>
      <c:layout>
        <c:manualLayout>
          <c:layoutTarget val="inner"/>
          <c:xMode val="edge"/>
          <c:yMode val="edge"/>
          <c:x val="0.21830699893025621"/>
          <c:y val="9.9202637123543061E-2"/>
          <c:w val="0.69570045931758528"/>
          <c:h val="0.85780556456660151"/>
        </c:manualLayout>
      </c:layout>
      <c:barChart>
        <c:barDir val="bar"/>
        <c:grouping val="clustered"/>
        <c:varyColors val="1"/>
        <c:ser>
          <c:idx val="0"/>
          <c:order val="0"/>
          <c:spPr>
            <a:scene3d>
              <a:camera prst="orthographicFront"/>
              <a:lightRig rig="threePt" dir="t"/>
            </a:scene3d>
            <a:sp3d>
              <a:bevelT/>
              <a:bevelB/>
            </a:sp3d>
          </c:spPr>
          <c:invertIfNegative val="0"/>
          <c:dLbls>
            <c:spPr>
              <a:noFill/>
              <a:ln w="25400">
                <a:noFill/>
              </a:ln>
            </c:spPr>
            <c:txPr>
              <a:bodyPr wrap="square" lIns="38100" tIns="19050" rIns="38100" bIns="19050" anchor="ctr">
                <a:spAutoFit/>
              </a:bodyPr>
              <a:lstStyle/>
              <a:p>
                <a:pPr>
                  <a:defRPr sz="1300" b="0" i="0" u="none" strike="noStrike" baseline="0">
                    <a:solidFill>
                      <a:srgbClr val="3366FF"/>
                    </a:solidFill>
                    <a:latin typeface="Impact"/>
                    <a:ea typeface="Impact"/>
                    <a:cs typeface="Impact"/>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Score!$C$2:$C$32</c:f>
              <c:strCache>
                <c:ptCount val="31"/>
                <c:pt idx="0">
                  <c:v>SDM</c:v>
                </c:pt>
                <c:pt idx="1">
                  <c:v>STSM</c:v>
                </c:pt>
                <c:pt idx="2">
                  <c:v>PI</c:v>
                </c:pt>
                <c:pt idx="3">
                  <c:v>TS</c:v>
                </c:pt>
                <c:pt idx="4">
                  <c:v>PR</c:v>
                </c:pt>
                <c:pt idx="5">
                  <c:v>PQA</c:v>
                </c:pt>
                <c:pt idx="6">
                  <c:v>RDM</c:v>
                </c:pt>
                <c:pt idx="7">
                  <c:v>VV</c:v>
                </c:pt>
                <c:pt idx="8">
                  <c:v>SAM</c:v>
                </c:pt>
                <c:pt idx="9">
                  <c:v>CONT</c:v>
                </c:pt>
                <c:pt idx="10">
                  <c:v>IRP</c:v>
                </c:pt>
                <c:pt idx="11">
                  <c:v>RSK</c:v>
                </c:pt>
                <c:pt idx="12">
                  <c:v>EVW</c:v>
                </c:pt>
                <c:pt idx="13">
                  <c:v>OT</c:v>
                </c:pt>
                <c:pt idx="14">
                  <c:v>WE</c:v>
                </c:pt>
                <c:pt idx="15">
                  <c:v>EST</c:v>
                </c:pt>
                <c:pt idx="16">
                  <c:v>MC</c:v>
                </c:pt>
                <c:pt idx="17">
                  <c:v>PLAN</c:v>
                </c:pt>
                <c:pt idx="18">
                  <c:v>DM</c:v>
                </c:pt>
                <c:pt idx="19">
                  <c:v>DQ</c:v>
                </c:pt>
                <c:pt idx="20">
                  <c:v>ESAF</c:v>
                </c:pt>
                <c:pt idx="21">
                  <c:v>ESEC</c:v>
                </c:pt>
                <c:pt idx="22">
                  <c:v>MST</c:v>
                </c:pt>
                <c:pt idx="23">
                  <c:v>CAR</c:v>
                </c:pt>
                <c:pt idx="24">
                  <c:v>CM</c:v>
                </c:pt>
                <c:pt idx="25">
                  <c:v>DAR</c:v>
                </c:pt>
                <c:pt idx="26">
                  <c:v>MPM</c:v>
                </c:pt>
                <c:pt idx="27">
                  <c:v>PAD</c:v>
                </c:pt>
                <c:pt idx="28">
                  <c:v>PCM</c:v>
                </c:pt>
                <c:pt idx="29">
                  <c:v>GOV</c:v>
                </c:pt>
                <c:pt idx="30">
                  <c:v>II</c:v>
                </c:pt>
              </c:strCache>
            </c:strRef>
          </c:cat>
          <c:val>
            <c:numRef>
              <c:f>Score!$D$2:$D$32</c:f>
              <c:numCache>
                <c:formatCode>0</c:formatCode>
                <c:ptCount val="31"/>
                <c:pt idx="0">
                  <c:v>4.25</c:v>
                </c:pt>
                <c:pt idx="1">
                  <c:v>3</c:v>
                </c:pt>
                <c:pt idx="2">
                  <c:v>4.5</c:v>
                </c:pt>
                <c:pt idx="3">
                  <c:v>4.0999999999999996</c:v>
                </c:pt>
                <c:pt idx="4">
                  <c:v>2.5</c:v>
                </c:pt>
                <c:pt idx="5">
                  <c:v>5.5</c:v>
                </c:pt>
                <c:pt idx="6">
                  <c:v>4</c:v>
                </c:pt>
                <c:pt idx="7">
                  <c:v>2.8571428571428572</c:v>
                </c:pt>
                <c:pt idx="8">
                  <c:v>4.25</c:v>
                </c:pt>
                <c:pt idx="9">
                  <c:v>4.7142857142857144</c:v>
                </c:pt>
                <c:pt idx="10">
                  <c:v>2.8333333333333335</c:v>
                </c:pt>
                <c:pt idx="11">
                  <c:v>5</c:v>
                </c:pt>
                <c:pt idx="12">
                  <c:v>2.5</c:v>
                </c:pt>
                <c:pt idx="13">
                  <c:v>4.333333333333333</c:v>
                </c:pt>
                <c:pt idx="14">
                  <c:v>4.7142857142857144</c:v>
                </c:pt>
                <c:pt idx="15">
                  <c:v>2.8333333333333335</c:v>
                </c:pt>
                <c:pt idx="16">
                  <c:v>4.5</c:v>
                </c:pt>
                <c:pt idx="17">
                  <c:v>3.6</c:v>
                </c:pt>
                <c:pt idx="18">
                  <c:v>5.5</c:v>
                </c:pt>
                <c:pt idx="19">
                  <c:v>2.7142857142857144</c:v>
                </c:pt>
                <c:pt idx="20">
                  <c:v>4.75</c:v>
                </c:pt>
                <c:pt idx="21">
                  <c:v>4.333333333333333</c:v>
                </c:pt>
                <c:pt idx="22">
                  <c:v>3.7</c:v>
                </c:pt>
                <c:pt idx="23">
                  <c:v>3.7272727272727271</c:v>
                </c:pt>
                <c:pt idx="24">
                  <c:v>4</c:v>
                </c:pt>
                <c:pt idx="25">
                  <c:v>4.75</c:v>
                </c:pt>
                <c:pt idx="26">
                  <c:v>3.8636363636363638</c:v>
                </c:pt>
                <c:pt idx="27">
                  <c:v>3.5</c:v>
                </c:pt>
                <c:pt idx="28">
                  <c:v>4</c:v>
                </c:pt>
                <c:pt idx="29">
                  <c:v>4.25</c:v>
                </c:pt>
                <c:pt idx="30">
                  <c:v>4.7142857142857144</c:v>
                </c:pt>
              </c:numCache>
            </c:numRef>
          </c:val>
          <c:extLst>
            <c:ext xmlns:c16="http://schemas.microsoft.com/office/drawing/2014/chart" uri="{C3380CC4-5D6E-409C-BE32-E72D297353CC}">
              <c16:uniqueId val="{0000000E-005F-43D9-BC82-85B53CFA4650}"/>
            </c:ext>
          </c:extLst>
        </c:ser>
        <c:dLbls>
          <c:showLegendKey val="0"/>
          <c:showVal val="0"/>
          <c:showCatName val="0"/>
          <c:showSerName val="0"/>
          <c:showPercent val="0"/>
          <c:showBubbleSize val="0"/>
        </c:dLbls>
        <c:gapWidth val="59"/>
        <c:axId val="1763999520"/>
        <c:axId val="1"/>
      </c:barChart>
      <c:catAx>
        <c:axId val="1763999520"/>
        <c:scaling>
          <c:orientation val="maxMin"/>
        </c:scaling>
        <c:delete val="0"/>
        <c:axPos val="l"/>
        <c:numFmt formatCode="General" sourceLinked="1"/>
        <c:majorTickMark val="none"/>
        <c:minorTickMark val="none"/>
        <c:tickLblPos val="nextTo"/>
        <c:spPr>
          <a:noFill/>
          <a:ln w="3175" cap="flat" cmpd="sng" algn="ctr">
            <a:solidFill>
              <a:schemeClr val="bg1">
                <a:lumMod val="65000"/>
              </a:schemeClr>
            </a:solidFill>
            <a:round/>
          </a:ln>
          <a:effectLst/>
        </c:spPr>
        <c:txPr>
          <a:bodyPr rot="0" vert="horz"/>
          <a:lstStyle/>
          <a:p>
            <a:pPr>
              <a:defRPr sz="1300" b="0" i="0" u="none" strike="noStrike" baseline="0">
                <a:solidFill>
                  <a:srgbClr val="000080"/>
                </a:solidFill>
                <a:latin typeface="Impact"/>
                <a:ea typeface="Impact"/>
                <a:cs typeface="Impact"/>
              </a:defRPr>
            </a:pPr>
            <a:endParaRPr lang="en-US"/>
          </a:p>
        </c:txPr>
        <c:crossAx val="1"/>
        <c:crosses val="autoZero"/>
        <c:auto val="1"/>
        <c:lblAlgn val="ctr"/>
        <c:lblOffset val="100"/>
        <c:noMultiLvlLbl val="0"/>
      </c:catAx>
      <c:valAx>
        <c:axId val="1"/>
        <c:scaling>
          <c:orientation val="minMax"/>
          <c:max val="7"/>
          <c:min val="0"/>
        </c:scaling>
        <c:delete val="0"/>
        <c:axPos val="t"/>
        <c:majorGridlines>
          <c:spPr>
            <a:ln w="3175" cap="flat" cmpd="sng" algn="ctr">
              <a:solidFill>
                <a:schemeClr val="bg1">
                  <a:lumMod val="65000"/>
                </a:schemeClr>
              </a:solidFill>
              <a:round/>
            </a:ln>
            <a:effectLst/>
          </c:spPr>
        </c:majorGridlines>
        <c:numFmt formatCode="0" sourceLinked="0"/>
        <c:majorTickMark val="out"/>
        <c:minorTickMark val="in"/>
        <c:tickLblPos val="nextTo"/>
        <c:spPr>
          <a:noFill/>
          <a:ln>
            <a:solidFill>
              <a:schemeClr val="bg1">
                <a:lumMod val="65000"/>
              </a:schemeClr>
            </a:solidFill>
          </a:ln>
          <a:effectLst/>
        </c:spPr>
        <c:txPr>
          <a:bodyPr rot="0" vert="horz"/>
          <a:lstStyle/>
          <a:p>
            <a:pPr>
              <a:defRPr sz="1200" b="0" i="0" u="none" strike="noStrike" baseline="0">
                <a:solidFill>
                  <a:srgbClr val="000080"/>
                </a:solidFill>
                <a:latin typeface="Impact"/>
                <a:ea typeface="Impact"/>
                <a:cs typeface="Impact"/>
              </a:defRPr>
            </a:pPr>
            <a:endParaRPr lang="en-US"/>
          </a:p>
        </c:txPr>
        <c:crossAx val="1763999520"/>
        <c:crosses val="autoZero"/>
        <c:crossBetween val="between"/>
        <c:majorUnit val="1"/>
        <c:minorUnit val="0.5"/>
      </c:valAx>
      <c:spPr>
        <a:noFill/>
        <a:ln w="3175">
          <a:solidFill>
            <a:schemeClr val="bg1">
              <a:lumMod val="65000"/>
            </a:schemeClr>
          </a:solidFill>
        </a:ln>
        <a:effectLst/>
      </c:spPr>
    </c:plotArea>
    <c:plotVisOnly val="1"/>
    <c:dispBlanksAs val="gap"/>
    <c:showDLblsOverMax val="0"/>
  </c:chart>
  <c:spPr>
    <a:solidFill>
      <a:srgbClr val="FFFFCC"/>
    </a:solidFill>
    <a:ln w="3175" cap="flat" cmpd="sng" algn="ctr">
      <a:solidFill>
        <a:schemeClr val="bg1">
          <a:lumMod val="65000"/>
        </a:schemeClr>
      </a:solidFill>
      <a:round/>
    </a:ln>
    <a:effectLst/>
    <a:scene3d>
      <a:camera prst="orthographicFront"/>
      <a:lightRig rig="threePt" dir="t"/>
    </a:scene3d>
    <a:sp3d>
      <a:bevelT w="114300" h="114300"/>
      <a:bevelB w="114300" h="114300"/>
    </a:sp3d>
  </c:spPr>
  <c:txPr>
    <a:bodyPr/>
    <a:lstStyle/>
    <a:p>
      <a:pPr>
        <a:defRPr sz="1200" b="0" i="0" u="none" strike="noStrike" baseline="0">
          <a:solidFill>
            <a:srgbClr val="000080"/>
          </a:solidFill>
          <a:latin typeface="Impact"/>
          <a:ea typeface="Impact"/>
          <a:cs typeface="Impact"/>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cap="small" baseline="0">
                <a:solidFill>
                  <a:srgbClr val="000080"/>
                </a:solidFill>
                <a:latin typeface="Impact"/>
                <a:ea typeface="Impact"/>
                <a:cs typeface="Impact"/>
              </a:defRPr>
            </a:pPr>
            <a:r>
              <a:rPr lang="en-US" sz="1400" b="0" i="0" u="none" strike="noStrike" cap="small" baseline="0">
                <a:solidFill>
                  <a:srgbClr val="000080"/>
                </a:solidFill>
                <a:latin typeface="Impact"/>
              </a:rPr>
              <a:t>CMMI 3.0 to SAFe 6.0 - </a:t>
            </a:r>
            <a:r>
              <a:rPr lang="en-US" sz="1400" b="0" i="0" u="none" strike="noStrike" cap="small" baseline="0">
                <a:solidFill>
                  <a:srgbClr val="FF0000"/>
                </a:solidFill>
                <a:latin typeface="Impact"/>
              </a:rPr>
              <a:t>Weaknesses</a:t>
            </a:r>
          </a:p>
        </c:rich>
      </c:tx>
      <c:layout>
        <c:manualLayout>
          <c:xMode val="edge"/>
          <c:yMode val="edge"/>
          <c:x val="0.10976296187275655"/>
          <c:y val="7.8837149101680659E-3"/>
        </c:manualLayout>
      </c:layout>
      <c:overlay val="0"/>
      <c:spPr>
        <a:noFill/>
        <a:ln w="25400">
          <a:noFill/>
        </a:ln>
      </c:spPr>
    </c:title>
    <c:autoTitleDeleted val="0"/>
    <c:plotArea>
      <c:layout>
        <c:manualLayout>
          <c:layoutTarget val="inner"/>
          <c:xMode val="edge"/>
          <c:yMode val="edge"/>
          <c:x val="0.21830699893025621"/>
          <c:y val="9.9202637123543061E-2"/>
          <c:w val="0.69570045931758528"/>
          <c:h val="0.85780556456660151"/>
        </c:manualLayout>
      </c:layout>
      <c:barChart>
        <c:barDir val="bar"/>
        <c:grouping val="clustered"/>
        <c:varyColors val="1"/>
        <c:ser>
          <c:idx val="0"/>
          <c:order val="0"/>
          <c:spPr>
            <a:scene3d>
              <a:camera prst="orthographicFront"/>
              <a:lightRig rig="threePt" dir="t"/>
            </a:scene3d>
            <a:sp3d>
              <a:bevelT/>
              <a:bevelB/>
            </a:sp3d>
          </c:spPr>
          <c:invertIfNegative val="0"/>
          <c:dLbls>
            <c:spPr>
              <a:noFill/>
              <a:ln>
                <a:noFill/>
              </a:ln>
              <a:effectLst/>
            </c:spPr>
            <c:txPr>
              <a:bodyPr wrap="square" lIns="38100" tIns="19050" rIns="38100" bIns="19050" anchor="ctr">
                <a:spAutoFit/>
              </a:bodyPr>
              <a:lstStyle/>
              <a:p>
                <a:pPr>
                  <a:defRPr baseline="0">
                    <a:solidFill>
                      <a:srgbClr val="FF0000"/>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Score!$C$2:$C$32</c:f>
              <c:strCache>
                <c:ptCount val="31"/>
                <c:pt idx="0">
                  <c:v>SDM</c:v>
                </c:pt>
                <c:pt idx="1">
                  <c:v>STSM</c:v>
                </c:pt>
                <c:pt idx="2">
                  <c:v>PI</c:v>
                </c:pt>
                <c:pt idx="3">
                  <c:v>TS</c:v>
                </c:pt>
                <c:pt idx="4">
                  <c:v>PR</c:v>
                </c:pt>
                <c:pt idx="5">
                  <c:v>PQA</c:v>
                </c:pt>
                <c:pt idx="6">
                  <c:v>RDM</c:v>
                </c:pt>
                <c:pt idx="7">
                  <c:v>VV</c:v>
                </c:pt>
                <c:pt idx="8">
                  <c:v>SAM</c:v>
                </c:pt>
                <c:pt idx="9">
                  <c:v>CONT</c:v>
                </c:pt>
                <c:pt idx="10">
                  <c:v>IRP</c:v>
                </c:pt>
                <c:pt idx="11">
                  <c:v>RSK</c:v>
                </c:pt>
                <c:pt idx="12">
                  <c:v>EVW</c:v>
                </c:pt>
                <c:pt idx="13">
                  <c:v>OT</c:v>
                </c:pt>
                <c:pt idx="14">
                  <c:v>WE</c:v>
                </c:pt>
                <c:pt idx="15">
                  <c:v>EST</c:v>
                </c:pt>
                <c:pt idx="16">
                  <c:v>MC</c:v>
                </c:pt>
                <c:pt idx="17">
                  <c:v>PLAN</c:v>
                </c:pt>
                <c:pt idx="18">
                  <c:v>DM</c:v>
                </c:pt>
                <c:pt idx="19">
                  <c:v>DQ</c:v>
                </c:pt>
                <c:pt idx="20">
                  <c:v>ESAF</c:v>
                </c:pt>
                <c:pt idx="21">
                  <c:v>ESEC</c:v>
                </c:pt>
                <c:pt idx="22">
                  <c:v>MST</c:v>
                </c:pt>
                <c:pt idx="23">
                  <c:v>CAR</c:v>
                </c:pt>
                <c:pt idx="24">
                  <c:v>CM</c:v>
                </c:pt>
                <c:pt idx="25">
                  <c:v>DAR</c:v>
                </c:pt>
                <c:pt idx="26">
                  <c:v>MPM</c:v>
                </c:pt>
                <c:pt idx="27">
                  <c:v>PAD</c:v>
                </c:pt>
                <c:pt idx="28">
                  <c:v>PCM</c:v>
                </c:pt>
                <c:pt idx="29">
                  <c:v>GOV</c:v>
                </c:pt>
                <c:pt idx="30">
                  <c:v>II</c:v>
                </c:pt>
              </c:strCache>
            </c:strRef>
          </c:cat>
          <c:val>
            <c:numRef>
              <c:f>Score!$E$2:$E$32</c:f>
              <c:numCache>
                <c:formatCode>0</c:formatCode>
                <c:ptCount val="31"/>
                <c:pt idx="0">
                  <c:v>2.75</c:v>
                </c:pt>
                <c:pt idx="1">
                  <c:v>4</c:v>
                </c:pt>
                <c:pt idx="2">
                  <c:v>2.5</c:v>
                </c:pt>
                <c:pt idx="3">
                  <c:v>2.9000000000000004</c:v>
                </c:pt>
                <c:pt idx="4">
                  <c:v>4.5</c:v>
                </c:pt>
                <c:pt idx="5">
                  <c:v>1.5</c:v>
                </c:pt>
                <c:pt idx="6">
                  <c:v>3</c:v>
                </c:pt>
                <c:pt idx="7">
                  <c:v>4.1428571428571423</c:v>
                </c:pt>
                <c:pt idx="8">
                  <c:v>2.75</c:v>
                </c:pt>
                <c:pt idx="9">
                  <c:v>2.2857142857142856</c:v>
                </c:pt>
                <c:pt idx="10">
                  <c:v>4.1666666666666661</c:v>
                </c:pt>
                <c:pt idx="11">
                  <c:v>2</c:v>
                </c:pt>
                <c:pt idx="12">
                  <c:v>4.5</c:v>
                </c:pt>
                <c:pt idx="13">
                  <c:v>2.666666666666667</c:v>
                </c:pt>
                <c:pt idx="14">
                  <c:v>2.2857142857142856</c:v>
                </c:pt>
                <c:pt idx="15">
                  <c:v>4.1666666666666661</c:v>
                </c:pt>
                <c:pt idx="16">
                  <c:v>2.5</c:v>
                </c:pt>
                <c:pt idx="17">
                  <c:v>3.4</c:v>
                </c:pt>
                <c:pt idx="18">
                  <c:v>1.5</c:v>
                </c:pt>
                <c:pt idx="19">
                  <c:v>4.2857142857142856</c:v>
                </c:pt>
                <c:pt idx="20">
                  <c:v>2.25</c:v>
                </c:pt>
                <c:pt idx="21">
                  <c:v>2.666666666666667</c:v>
                </c:pt>
                <c:pt idx="22">
                  <c:v>3.3</c:v>
                </c:pt>
                <c:pt idx="23">
                  <c:v>3.2727272727272729</c:v>
                </c:pt>
                <c:pt idx="24">
                  <c:v>3</c:v>
                </c:pt>
                <c:pt idx="25">
                  <c:v>2.25</c:v>
                </c:pt>
                <c:pt idx="26">
                  <c:v>3.1363636363636362</c:v>
                </c:pt>
                <c:pt idx="27">
                  <c:v>3.5</c:v>
                </c:pt>
                <c:pt idx="28">
                  <c:v>3</c:v>
                </c:pt>
                <c:pt idx="29">
                  <c:v>2.75</c:v>
                </c:pt>
                <c:pt idx="30">
                  <c:v>2.2857142857142856</c:v>
                </c:pt>
              </c:numCache>
            </c:numRef>
          </c:val>
          <c:extLst>
            <c:ext xmlns:c16="http://schemas.microsoft.com/office/drawing/2014/chart" uri="{C3380CC4-5D6E-409C-BE32-E72D297353CC}">
              <c16:uniqueId val="{00000000-9D5C-48D9-A647-8AE443B10141}"/>
            </c:ext>
          </c:extLst>
        </c:ser>
        <c:dLbls>
          <c:showLegendKey val="0"/>
          <c:showVal val="0"/>
          <c:showCatName val="0"/>
          <c:showSerName val="0"/>
          <c:showPercent val="0"/>
          <c:showBubbleSize val="0"/>
        </c:dLbls>
        <c:gapWidth val="59"/>
        <c:axId val="1763999520"/>
        <c:axId val="1"/>
      </c:barChart>
      <c:catAx>
        <c:axId val="1763999520"/>
        <c:scaling>
          <c:orientation val="maxMin"/>
        </c:scaling>
        <c:delete val="0"/>
        <c:axPos val="l"/>
        <c:numFmt formatCode="General" sourceLinked="1"/>
        <c:majorTickMark val="none"/>
        <c:minorTickMark val="none"/>
        <c:tickLblPos val="nextTo"/>
        <c:spPr>
          <a:noFill/>
          <a:ln w="3175" cap="flat" cmpd="sng" algn="ctr">
            <a:solidFill>
              <a:schemeClr val="bg1">
                <a:lumMod val="65000"/>
              </a:schemeClr>
            </a:solidFill>
            <a:round/>
          </a:ln>
          <a:effectLst/>
        </c:spPr>
        <c:txPr>
          <a:bodyPr rot="0" vert="horz"/>
          <a:lstStyle/>
          <a:p>
            <a:pPr>
              <a:defRPr sz="1300" b="0" i="0" u="none" strike="noStrike" baseline="0">
                <a:solidFill>
                  <a:srgbClr val="000080"/>
                </a:solidFill>
                <a:latin typeface="Impact"/>
                <a:ea typeface="Impact"/>
                <a:cs typeface="Impact"/>
              </a:defRPr>
            </a:pPr>
            <a:endParaRPr lang="en-US"/>
          </a:p>
        </c:txPr>
        <c:crossAx val="1"/>
        <c:crosses val="autoZero"/>
        <c:auto val="1"/>
        <c:lblAlgn val="ctr"/>
        <c:lblOffset val="100"/>
        <c:noMultiLvlLbl val="0"/>
      </c:catAx>
      <c:valAx>
        <c:axId val="1"/>
        <c:scaling>
          <c:orientation val="minMax"/>
          <c:max val="7"/>
          <c:min val="0"/>
        </c:scaling>
        <c:delete val="0"/>
        <c:axPos val="t"/>
        <c:majorGridlines>
          <c:spPr>
            <a:ln w="3175" cap="flat" cmpd="sng" algn="ctr">
              <a:solidFill>
                <a:schemeClr val="bg1">
                  <a:lumMod val="65000"/>
                </a:schemeClr>
              </a:solidFill>
              <a:round/>
            </a:ln>
            <a:effectLst/>
          </c:spPr>
        </c:majorGridlines>
        <c:numFmt formatCode="0" sourceLinked="0"/>
        <c:majorTickMark val="out"/>
        <c:minorTickMark val="in"/>
        <c:tickLblPos val="nextTo"/>
        <c:spPr>
          <a:noFill/>
          <a:ln>
            <a:solidFill>
              <a:schemeClr val="bg1">
                <a:lumMod val="65000"/>
              </a:schemeClr>
            </a:solidFill>
          </a:ln>
          <a:effectLst/>
        </c:spPr>
        <c:txPr>
          <a:bodyPr rot="0" vert="horz"/>
          <a:lstStyle/>
          <a:p>
            <a:pPr>
              <a:defRPr sz="1200" b="0" i="0" u="none" strike="noStrike" baseline="0">
                <a:solidFill>
                  <a:srgbClr val="000080"/>
                </a:solidFill>
                <a:latin typeface="Impact"/>
                <a:ea typeface="Impact"/>
                <a:cs typeface="Impact"/>
              </a:defRPr>
            </a:pPr>
            <a:endParaRPr lang="en-US"/>
          </a:p>
        </c:txPr>
        <c:crossAx val="1763999520"/>
        <c:crosses val="autoZero"/>
        <c:crossBetween val="between"/>
        <c:majorUnit val="1"/>
        <c:minorUnit val="0.5"/>
      </c:valAx>
      <c:spPr>
        <a:noFill/>
        <a:ln w="3175">
          <a:solidFill>
            <a:schemeClr val="bg1">
              <a:lumMod val="65000"/>
            </a:schemeClr>
          </a:solidFill>
        </a:ln>
        <a:effectLst/>
      </c:spPr>
    </c:plotArea>
    <c:plotVisOnly val="1"/>
    <c:dispBlanksAs val="gap"/>
    <c:showDLblsOverMax val="0"/>
  </c:chart>
  <c:spPr>
    <a:solidFill>
      <a:srgbClr val="FFFFCC"/>
    </a:solidFill>
    <a:ln w="3175" cap="flat" cmpd="sng" algn="ctr">
      <a:solidFill>
        <a:schemeClr val="bg1">
          <a:lumMod val="65000"/>
        </a:schemeClr>
      </a:solidFill>
      <a:round/>
    </a:ln>
    <a:effectLst/>
    <a:scene3d>
      <a:camera prst="orthographicFront"/>
      <a:lightRig rig="threePt" dir="t"/>
    </a:scene3d>
    <a:sp3d>
      <a:bevelT w="114300" h="114300"/>
      <a:bevelB w="114300" h="114300"/>
    </a:sp3d>
  </c:spPr>
  <c:txPr>
    <a:bodyPr/>
    <a:lstStyle/>
    <a:p>
      <a:pPr>
        <a:defRPr sz="1200" b="0" i="0" u="none" strike="noStrike" baseline="0">
          <a:solidFill>
            <a:srgbClr val="000080"/>
          </a:solidFill>
          <a:latin typeface="Impact"/>
          <a:ea typeface="Impact"/>
          <a:cs typeface="Impact"/>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cap="small" baseline="0">
                <a:solidFill>
                  <a:srgbClr val="000080"/>
                </a:solidFill>
                <a:latin typeface="Impact"/>
                <a:ea typeface="Impact"/>
                <a:cs typeface="Impact"/>
              </a:defRPr>
            </a:pPr>
            <a:r>
              <a:rPr lang="en-US" sz="1400" b="0" i="0" u="none" strike="noStrike" cap="small" baseline="0">
                <a:solidFill>
                  <a:srgbClr val="000080"/>
                </a:solidFill>
                <a:latin typeface="Impact"/>
              </a:rPr>
              <a:t>CMMI 3.0 to SAFe 6.0 - </a:t>
            </a:r>
            <a:r>
              <a:rPr lang="en-US" sz="1400" b="0" i="0" u="none" strike="noStrike" cap="small" baseline="0">
                <a:solidFill>
                  <a:srgbClr val="3366FF"/>
                </a:solidFill>
                <a:latin typeface="Impact"/>
              </a:rPr>
              <a:t>Strengths</a:t>
            </a:r>
          </a:p>
        </c:rich>
      </c:tx>
      <c:layout>
        <c:manualLayout>
          <c:xMode val="edge"/>
          <c:yMode val="edge"/>
          <c:x val="0.22850148185819757"/>
          <c:y val="1.4858078307221906E-2"/>
        </c:manualLayout>
      </c:layout>
      <c:overlay val="0"/>
      <c:spPr>
        <a:noFill/>
        <a:ln w="25400">
          <a:noFill/>
        </a:ln>
      </c:spPr>
    </c:title>
    <c:autoTitleDeleted val="0"/>
    <c:plotArea>
      <c:layout>
        <c:manualLayout>
          <c:layoutTarget val="inner"/>
          <c:xMode val="edge"/>
          <c:yMode val="edge"/>
          <c:x val="0.17017156819762785"/>
          <c:y val="0.17033823091701167"/>
          <c:w val="0.65096843963546869"/>
          <c:h val="0.75331141596991102"/>
        </c:manualLayout>
      </c:layout>
      <c:radarChart>
        <c:radarStyle val="marker"/>
        <c:varyColors val="0"/>
        <c:ser>
          <c:idx val="0"/>
          <c:order val="0"/>
          <c:spPr>
            <a:ln w="28575" cap="rnd">
              <a:solidFill>
                <a:srgbClr val="3333FF"/>
              </a:solidFill>
              <a:round/>
            </a:ln>
            <a:effectLst/>
          </c:spPr>
          <c:marker>
            <c:symbol val="none"/>
          </c:marker>
          <c:cat>
            <c:strRef>
              <c:f>Score!$C$2:$C$32</c:f>
              <c:strCache>
                <c:ptCount val="31"/>
                <c:pt idx="0">
                  <c:v>SDM</c:v>
                </c:pt>
                <c:pt idx="1">
                  <c:v>STSM</c:v>
                </c:pt>
                <c:pt idx="2">
                  <c:v>PI</c:v>
                </c:pt>
                <c:pt idx="3">
                  <c:v>TS</c:v>
                </c:pt>
                <c:pt idx="4">
                  <c:v>PR</c:v>
                </c:pt>
                <c:pt idx="5">
                  <c:v>PQA</c:v>
                </c:pt>
                <c:pt idx="6">
                  <c:v>RDM</c:v>
                </c:pt>
                <c:pt idx="7">
                  <c:v>VV</c:v>
                </c:pt>
                <c:pt idx="8">
                  <c:v>SAM</c:v>
                </c:pt>
                <c:pt idx="9">
                  <c:v>CONT</c:v>
                </c:pt>
                <c:pt idx="10">
                  <c:v>IRP</c:v>
                </c:pt>
                <c:pt idx="11">
                  <c:v>RSK</c:v>
                </c:pt>
                <c:pt idx="12">
                  <c:v>EVW</c:v>
                </c:pt>
                <c:pt idx="13">
                  <c:v>OT</c:v>
                </c:pt>
                <c:pt idx="14">
                  <c:v>WE</c:v>
                </c:pt>
                <c:pt idx="15">
                  <c:v>EST</c:v>
                </c:pt>
                <c:pt idx="16">
                  <c:v>MC</c:v>
                </c:pt>
                <c:pt idx="17">
                  <c:v>PLAN</c:v>
                </c:pt>
                <c:pt idx="18">
                  <c:v>DM</c:v>
                </c:pt>
                <c:pt idx="19">
                  <c:v>DQ</c:v>
                </c:pt>
                <c:pt idx="20">
                  <c:v>ESAF</c:v>
                </c:pt>
                <c:pt idx="21">
                  <c:v>ESEC</c:v>
                </c:pt>
                <c:pt idx="22">
                  <c:v>MST</c:v>
                </c:pt>
                <c:pt idx="23">
                  <c:v>CAR</c:v>
                </c:pt>
                <c:pt idx="24">
                  <c:v>CM</c:v>
                </c:pt>
                <c:pt idx="25">
                  <c:v>DAR</c:v>
                </c:pt>
                <c:pt idx="26">
                  <c:v>MPM</c:v>
                </c:pt>
                <c:pt idx="27">
                  <c:v>PAD</c:v>
                </c:pt>
                <c:pt idx="28">
                  <c:v>PCM</c:v>
                </c:pt>
                <c:pt idx="29">
                  <c:v>GOV</c:v>
                </c:pt>
                <c:pt idx="30">
                  <c:v>II</c:v>
                </c:pt>
              </c:strCache>
            </c:strRef>
          </c:cat>
          <c:val>
            <c:numRef>
              <c:f>Score!$D$2:$D$32</c:f>
              <c:numCache>
                <c:formatCode>0</c:formatCode>
                <c:ptCount val="31"/>
                <c:pt idx="0">
                  <c:v>4.25</c:v>
                </c:pt>
                <c:pt idx="1">
                  <c:v>3</c:v>
                </c:pt>
                <c:pt idx="2">
                  <c:v>4.5</c:v>
                </c:pt>
                <c:pt idx="3">
                  <c:v>4.0999999999999996</c:v>
                </c:pt>
                <c:pt idx="4">
                  <c:v>2.5</c:v>
                </c:pt>
                <c:pt idx="5">
                  <c:v>5.5</c:v>
                </c:pt>
                <c:pt idx="6">
                  <c:v>4</c:v>
                </c:pt>
                <c:pt idx="7">
                  <c:v>2.8571428571428572</c:v>
                </c:pt>
                <c:pt idx="8">
                  <c:v>4.25</c:v>
                </c:pt>
                <c:pt idx="9">
                  <c:v>4.7142857142857144</c:v>
                </c:pt>
                <c:pt idx="10">
                  <c:v>2.8333333333333335</c:v>
                </c:pt>
                <c:pt idx="11">
                  <c:v>5</c:v>
                </c:pt>
                <c:pt idx="12">
                  <c:v>2.5</c:v>
                </c:pt>
                <c:pt idx="13">
                  <c:v>4.333333333333333</c:v>
                </c:pt>
                <c:pt idx="14">
                  <c:v>4.7142857142857144</c:v>
                </c:pt>
                <c:pt idx="15">
                  <c:v>2.8333333333333335</c:v>
                </c:pt>
                <c:pt idx="16">
                  <c:v>4.5</c:v>
                </c:pt>
                <c:pt idx="17">
                  <c:v>3.6</c:v>
                </c:pt>
                <c:pt idx="18">
                  <c:v>5.5</c:v>
                </c:pt>
                <c:pt idx="19">
                  <c:v>2.7142857142857144</c:v>
                </c:pt>
                <c:pt idx="20">
                  <c:v>4.75</c:v>
                </c:pt>
                <c:pt idx="21">
                  <c:v>4.333333333333333</c:v>
                </c:pt>
                <c:pt idx="22">
                  <c:v>3.7</c:v>
                </c:pt>
                <c:pt idx="23">
                  <c:v>3.7272727272727271</c:v>
                </c:pt>
                <c:pt idx="24">
                  <c:v>4</c:v>
                </c:pt>
                <c:pt idx="25">
                  <c:v>4.75</c:v>
                </c:pt>
                <c:pt idx="26">
                  <c:v>3.8636363636363638</c:v>
                </c:pt>
                <c:pt idx="27">
                  <c:v>3.5</c:v>
                </c:pt>
                <c:pt idx="28">
                  <c:v>4</c:v>
                </c:pt>
                <c:pt idx="29">
                  <c:v>4.25</c:v>
                </c:pt>
                <c:pt idx="30">
                  <c:v>4.7142857142857144</c:v>
                </c:pt>
              </c:numCache>
            </c:numRef>
          </c:val>
          <c:extLst>
            <c:ext xmlns:c16="http://schemas.microsoft.com/office/drawing/2014/chart" uri="{C3380CC4-5D6E-409C-BE32-E72D297353CC}">
              <c16:uniqueId val="{00000000-803F-4AE6-B3AF-D358791B6D3D}"/>
            </c:ext>
          </c:extLst>
        </c:ser>
        <c:dLbls>
          <c:showLegendKey val="0"/>
          <c:showVal val="0"/>
          <c:showCatName val="0"/>
          <c:showSerName val="0"/>
          <c:showPercent val="0"/>
          <c:showBubbleSize val="0"/>
        </c:dLbls>
        <c:axId val="1123921952"/>
        <c:axId val="1"/>
      </c:radarChart>
      <c:catAx>
        <c:axId val="1123921952"/>
        <c:scaling>
          <c:orientation val="minMax"/>
        </c:scaling>
        <c:delete val="0"/>
        <c:axPos val="b"/>
        <c:majorGridlines>
          <c:spPr>
            <a:ln w="3175">
              <a:solidFill>
                <a:schemeClr val="bg1">
                  <a:lumMod val="65000"/>
                </a:schemeClr>
              </a:solidFill>
            </a:ln>
            <a:effectLst/>
          </c:spPr>
        </c:majorGridlines>
        <c:numFmt formatCode="General" sourceLinked="1"/>
        <c:majorTickMark val="out"/>
        <c:minorTickMark val="none"/>
        <c:tickLblPos val="nextTo"/>
        <c:txPr>
          <a:bodyPr rot="0" vert="horz"/>
          <a:lstStyle/>
          <a:p>
            <a:pPr>
              <a:defRPr sz="1100" b="0" i="0" u="none" strike="noStrike" baseline="0">
                <a:solidFill>
                  <a:srgbClr val="000080"/>
                </a:solidFill>
                <a:latin typeface="Impact"/>
                <a:ea typeface="Impact"/>
                <a:cs typeface="Impact"/>
              </a:defRPr>
            </a:pPr>
            <a:endParaRPr lang="en-US"/>
          </a:p>
        </c:txPr>
        <c:crossAx val="1"/>
        <c:crosses val="autoZero"/>
        <c:auto val="0"/>
        <c:lblAlgn val="ctr"/>
        <c:lblOffset val="100"/>
        <c:noMultiLvlLbl val="0"/>
      </c:catAx>
      <c:valAx>
        <c:axId val="1"/>
        <c:scaling>
          <c:orientation val="minMax"/>
          <c:max val="7"/>
          <c:min val="0"/>
        </c:scaling>
        <c:delete val="0"/>
        <c:axPos val="l"/>
        <c:majorGridlines>
          <c:spPr>
            <a:ln w="3175" cap="flat" cmpd="sng" algn="ctr">
              <a:solidFill>
                <a:schemeClr val="bg1">
                  <a:lumMod val="65000"/>
                </a:schemeClr>
              </a:solidFill>
              <a:round/>
            </a:ln>
            <a:effectLst/>
          </c:spPr>
        </c:majorGridlines>
        <c:numFmt formatCode="0" sourceLinked="0"/>
        <c:majorTickMark val="none"/>
        <c:minorTickMark val="none"/>
        <c:tickLblPos val="nextTo"/>
        <c:spPr>
          <a:noFill/>
          <a:ln w="3175">
            <a:solidFill>
              <a:schemeClr val="bg1">
                <a:lumMod val="65000"/>
              </a:schemeClr>
            </a:solidFill>
          </a:ln>
          <a:effectLst/>
        </c:spPr>
        <c:txPr>
          <a:bodyPr rot="0" vert="horz"/>
          <a:lstStyle/>
          <a:p>
            <a:pPr>
              <a:defRPr sz="1000" b="0" i="0" u="none" strike="noStrike" baseline="0">
                <a:solidFill>
                  <a:srgbClr val="000080"/>
                </a:solidFill>
                <a:latin typeface="Impact"/>
                <a:ea typeface="Impact"/>
                <a:cs typeface="Impact"/>
              </a:defRPr>
            </a:pPr>
            <a:endParaRPr lang="en-US"/>
          </a:p>
        </c:txPr>
        <c:crossAx val="1123921952"/>
        <c:crosses val="autoZero"/>
        <c:crossBetween val="between"/>
        <c:majorUnit val="1"/>
        <c:minorUnit val="0.5"/>
      </c:valAx>
      <c:spPr>
        <a:noFill/>
        <a:ln w="25400">
          <a:noFill/>
        </a:ln>
      </c:spPr>
    </c:plotArea>
    <c:plotVisOnly val="1"/>
    <c:dispBlanksAs val="gap"/>
    <c:showDLblsOverMax val="0"/>
  </c:chart>
  <c:spPr>
    <a:solidFill>
      <a:srgbClr val="FFFFCC"/>
    </a:solidFill>
    <a:ln w="3175" cap="flat" cmpd="sng" algn="ctr">
      <a:solidFill>
        <a:schemeClr val="bg1">
          <a:lumMod val="65000"/>
        </a:schemeClr>
      </a:solidFill>
      <a:round/>
    </a:ln>
    <a:effectLst/>
    <a:scene3d>
      <a:camera prst="orthographicFront"/>
      <a:lightRig rig="threePt" dir="t"/>
    </a:scene3d>
    <a:sp3d>
      <a:bevelT w="114300" h="114300"/>
      <a:bevelB w="114300" h="114300"/>
    </a:sp3d>
  </c:spPr>
  <c:txPr>
    <a:bodyPr/>
    <a:lstStyle/>
    <a:p>
      <a:pPr>
        <a:defRPr sz="1200" b="0" i="0" u="none" strike="noStrike" baseline="0">
          <a:solidFill>
            <a:srgbClr val="000080"/>
          </a:solidFill>
          <a:latin typeface="Impact"/>
          <a:ea typeface="Impact"/>
          <a:cs typeface="Impact"/>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cap="small" baseline="0">
                <a:solidFill>
                  <a:srgbClr val="000080"/>
                </a:solidFill>
                <a:latin typeface="Impact"/>
                <a:ea typeface="Impact"/>
                <a:cs typeface="Impact"/>
              </a:defRPr>
            </a:pPr>
            <a:r>
              <a:rPr lang="en-US" sz="1400" b="0" i="0" u="none" strike="noStrike" cap="small" baseline="0">
                <a:solidFill>
                  <a:srgbClr val="000080"/>
                </a:solidFill>
                <a:latin typeface="Impact"/>
              </a:rPr>
              <a:t>CMMI 3.0 to SAFe 6.0 - </a:t>
            </a:r>
            <a:r>
              <a:rPr lang="en-US" sz="1400" b="0" i="0" u="none" strike="noStrike" cap="small" baseline="0">
                <a:solidFill>
                  <a:srgbClr val="FF0000"/>
                </a:solidFill>
                <a:latin typeface="Impact"/>
              </a:rPr>
              <a:t>Weaknesses</a:t>
            </a:r>
          </a:p>
        </c:rich>
      </c:tx>
      <c:layout>
        <c:manualLayout>
          <c:xMode val="edge"/>
          <c:yMode val="edge"/>
          <c:x val="0.21662323389977145"/>
          <c:y val="1.4858078307221906E-2"/>
        </c:manualLayout>
      </c:layout>
      <c:overlay val="0"/>
      <c:spPr>
        <a:noFill/>
        <a:ln w="25400">
          <a:noFill/>
        </a:ln>
      </c:spPr>
    </c:title>
    <c:autoTitleDeleted val="0"/>
    <c:plotArea>
      <c:layout>
        <c:manualLayout>
          <c:layoutTarget val="inner"/>
          <c:xMode val="edge"/>
          <c:yMode val="edge"/>
          <c:x val="0.17017156819762785"/>
          <c:y val="0.17033823091701167"/>
          <c:w val="0.65096843963546869"/>
          <c:h val="0.75331141596991102"/>
        </c:manualLayout>
      </c:layout>
      <c:radarChart>
        <c:radarStyle val="marker"/>
        <c:varyColors val="0"/>
        <c:ser>
          <c:idx val="0"/>
          <c:order val="0"/>
          <c:spPr>
            <a:ln>
              <a:solidFill>
                <a:srgbClr val="FF0000"/>
              </a:solidFill>
            </a:ln>
          </c:spPr>
          <c:marker>
            <c:symbol val="none"/>
          </c:marker>
          <c:cat>
            <c:strRef>
              <c:f>Score!$C$2:$C$32</c:f>
              <c:strCache>
                <c:ptCount val="31"/>
                <c:pt idx="0">
                  <c:v>SDM</c:v>
                </c:pt>
                <c:pt idx="1">
                  <c:v>STSM</c:v>
                </c:pt>
                <c:pt idx="2">
                  <c:v>PI</c:v>
                </c:pt>
                <c:pt idx="3">
                  <c:v>TS</c:v>
                </c:pt>
                <c:pt idx="4">
                  <c:v>PR</c:v>
                </c:pt>
                <c:pt idx="5">
                  <c:v>PQA</c:v>
                </c:pt>
                <c:pt idx="6">
                  <c:v>RDM</c:v>
                </c:pt>
                <c:pt idx="7">
                  <c:v>VV</c:v>
                </c:pt>
                <c:pt idx="8">
                  <c:v>SAM</c:v>
                </c:pt>
                <c:pt idx="9">
                  <c:v>CONT</c:v>
                </c:pt>
                <c:pt idx="10">
                  <c:v>IRP</c:v>
                </c:pt>
                <c:pt idx="11">
                  <c:v>RSK</c:v>
                </c:pt>
                <c:pt idx="12">
                  <c:v>EVW</c:v>
                </c:pt>
                <c:pt idx="13">
                  <c:v>OT</c:v>
                </c:pt>
                <c:pt idx="14">
                  <c:v>WE</c:v>
                </c:pt>
                <c:pt idx="15">
                  <c:v>EST</c:v>
                </c:pt>
                <c:pt idx="16">
                  <c:v>MC</c:v>
                </c:pt>
                <c:pt idx="17">
                  <c:v>PLAN</c:v>
                </c:pt>
                <c:pt idx="18">
                  <c:v>DM</c:v>
                </c:pt>
                <c:pt idx="19">
                  <c:v>DQ</c:v>
                </c:pt>
                <c:pt idx="20">
                  <c:v>ESAF</c:v>
                </c:pt>
                <c:pt idx="21">
                  <c:v>ESEC</c:v>
                </c:pt>
                <c:pt idx="22">
                  <c:v>MST</c:v>
                </c:pt>
                <c:pt idx="23">
                  <c:v>CAR</c:v>
                </c:pt>
                <c:pt idx="24">
                  <c:v>CM</c:v>
                </c:pt>
                <c:pt idx="25">
                  <c:v>DAR</c:v>
                </c:pt>
                <c:pt idx="26">
                  <c:v>MPM</c:v>
                </c:pt>
                <c:pt idx="27">
                  <c:v>PAD</c:v>
                </c:pt>
                <c:pt idx="28">
                  <c:v>PCM</c:v>
                </c:pt>
                <c:pt idx="29">
                  <c:v>GOV</c:v>
                </c:pt>
                <c:pt idx="30">
                  <c:v>II</c:v>
                </c:pt>
              </c:strCache>
            </c:strRef>
          </c:cat>
          <c:val>
            <c:numRef>
              <c:f>Score!$E$2:$E$32</c:f>
              <c:numCache>
                <c:formatCode>0</c:formatCode>
                <c:ptCount val="31"/>
                <c:pt idx="0">
                  <c:v>2.75</c:v>
                </c:pt>
                <c:pt idx="1">
                  <c:v>4</c:v>
                </c:pt>
                <c:pt idx="2">
                  <c:v>2.5</c:v>
                </c:pt>
                <c:pt idx="3">
                  <c:v>2.9000000000000004</c:v>
                </c:pt>
                <c:pt idx="4">
                  <c:v>4.5</c:v>
                </c:pt>
                <c:pt idx="5">
                  <c:v>1.5</c:v>
                </c:pt>
                <c:pt idx="6">
                  <c:v>3</c:v>
                </c:pt>
                <c:pt idx="7">
                  <c:v>4.1428571428571423</c:v>
                </c:pt>
                <c:pt idx="8">
                  <c:v>2.75</c:v>
                </c:pt>
                <c:pt idx="9">
                  <c:v>2.2857142857142856</c:v>
                </c:pt>
                <c:pt idx="10">
                  <c:v>4.1666666666666661</c:v>
                </c:pt>
                <c:pt idx="11">
                  <c:v>2</c:v>
                </c:pt>
                <c:pt idx="12">
                  <c:v>4.5</c:v>
                </c:pt>
                <c:pt idx="13">
                  <c:v>2.666666666666667</c:v>
                </c:pt>
                <c:pt idx="14">
                  <c:v>2.2857142857142856</c:v>
                </c:pt>
                <c:pt idx="15">
                  <c:v>4.1666666666666661</c:v>
                </c:pt>
                <c:pt idx="16">
                  <c:v>2.5</c:v>
                </c:pt>
                <c:pt idx="17">
                  <c:v>3.4</c:v>
                </c:pt>
                <c:pt idx="18">
                  <c:v>1.5</c:v>
                </c:pt>
                <c:pt idx="19">
                  <c:v>4.2857142857142856</c:v>
                </c:pt>
                <c:pt idx="20">
                  <c:v>2.25</c:v>
                </c:pt>
                <c:pt idx="21">
                  <c:v>2.666666666666667</c:v>
                </c:pt>
                <c:pt idx="22">
                  <c:v>3.3</c:v>
                </c:pt>
                <c:pt idx="23">
                  <c:v>3.2727272727272729</c:v>
                </c:pt>
                <c:pt idx="24">
                  <c:v>3</c:v>
                </c:pt>
                <c:pt idx="25">
                  <c:v>2.25</c:v>
                </c:pt>
                <c:pt idx="26">
                  <c:v>3.1363636363636362</c:v>
                </c:pt>
                <c:pt idx="27">
                  <c:v>3.5</c:v>
                </c:pt>
                <c:pt idx="28">
                  <c:v>3</c:v>
                </c:pt>
                <c:pt idx="29">
                  <c:v>2.75</c:v>
                </c:pt>
                <c:pt idx="30">
                  <c:v>2.2857142857142856</c:v>
                </c:pt>
              </c:numCache>
            </c:numRef>
          </c:val>
          <c:extLst>
            <c:ext xmlns:c16="http://schemas.microsoft.com/office/drawing/2014/chart" uri="{C3380CC4-5D6E-409C-BE32-E72D297353CC}">
              <c16:uniqueId val="{00000000-45F0-4AA2-8769-B2E3650A8F3F}"/>
            </c:ext>
          </c:extLst>
        </c:ser>
        <c:dLbls>
          <c:showLegendKey val="0"/>
          <c:showVal val="0"/>
          <c:showCatName val="0"/>
          <c:showSerName val="0"/>
          <c:showPercent val="0"/>
          <c:showBubbleSize val="0"/>
        </c:dLbls>
        <c:axId val="1123921952"/>
        <c:axId val="1"/>
      </c:radarChart>
      <c:catAx>
        <c:axId val="1123921952"/>
        <c:scaling>
          <c:orientation val="minMax"/>
        </c:scaling>
        <c:delete val="0"/>
        <c:axPos val="b"/>
        <c:majorGridlines>
          <c:spPr>
            <a:ln w="3175">
              <a:solidFill>
                <a:schemeClr val="bg1">
                  <a:lumMod val="65000"/>
                </a:schemeClr>
              </a:solidFill>
            </a:ln>
            <a:effectLst/>
          </c:spPr>
        </c:majorGridlines>
        <c:numFmt formatCode="General" sourceLinked="1"/>
        <c:majorTickMark val="out"/>
        <c:minorTickMark val="none"/>
        <c:tickLblPos val="nextTo"/>
        <c:txPr>
          <a:bodyPr rot="0" vert="horz"/>
          <a:lstStyle/>
          <a:p>
            <a:pPr>
              <a:defRPr sz="1100" b="0" i="0" u="none" strike="noStrike" baseline="0">
                <a:solidFill>
                  <a:srgbClr val="000080"/>
                </a:solidFill>
                <a:latin typeface="Impact"/>
                <a:ea typeface="Impact"/>
                <a:cs typeface="Impact"/>
              </a:defRPr>
            </a:pPr>
            <a:endParaRPr lang="en-US"/>
          </a:p>
        </c:txPr>
        <c:crossAx val="1"/>
        <c:crosses val="autoZero"/>
        <c:auto val="0"/>
        <c:lblAlgn val="ctr"/>
        <c:lblOffset val="100"/>
        <c:noMultiLvlLbl val="0"/>
      </c:catAx>
      <c:valAx>
        <c:axId val="1"/>
        <c:scaling>
          <c:orientation val="minMax"/>
          <c:max val="7"/>
          <c:min val="0"/>
        </c:scaling>
        <c:delete val="0"/>
        <c:axPos val="l"/>
        <c:majorGridlines>
          <c:spPr>
            <a:ln w="3175" cap="flat" cmpd="sng" algn="ctr">
              <a:solidFill>
                <a:schemeClr val="bg1">
                  <a:lumMod val="65000"/>
                </a:schemeClr>
              </a:solidFill>
              <a:round/>
            </a:ln>
            <a:effectLst/>
          </c:spPr>
        </c:majorGridlines>
        <c:numFmt formatCode="0" sourceLinked="0"/>
        <c:majorTickMark val="none"/>
        <c:minorTickMark val="none"/>
        <c:tickLblPos val="nextTo"/>
        <c:spPr>
          <a:noFill/>
          <a:ln w="3175">
            <a:solidFill>
              <a:schemeClr val="bg1">
                <a:lumMod val="65000"/>
              </a:schemeClr>
            </a:solidFill>
          </a:ln>
          <a:effectLst/>
        </c:spPr>
        <c:txPr>
          <a:bodyPr rot="0" vert="horz"/>
          <a:lstStyle/>
          <a:p>
            <a:pPr>
              <a:defRPr sz="1000" b="0" i="0" u="none" strike="noStrike" baseline="0">
                <a:solidFill>
                  <a:srgbClr val="000080"/>
                </a:solidFill>
                <a:latin typeface="Impact"/>
                <a:ea typeface="Impact"/>
                <a:cs typeface="Impact"/>
              </a:defRPr>
            </a:pPr>
            <a:endParaRPr lang="en-US"/>
          </a:p>
        </c:txPr>
        <c:crossAx val="1123921952"/>
        <c:crosses val="autoZero"/>
        <c:crossBetween val="between"/>
        <c:majorUnit val="1"/>
        <c:minorUnit val="0.5"/>
      </c:valAx>
      <c:spPr>
        <a:noFill/>
        <a:ln w="25400">
          <a:noFill/>
        </a:ln>
      </c:spPr>
    </c:plotArea>
    <c:plotVisOnly val="1"/>
    <c:dispBlanksAs val="gap"/>
    <c:showDLblsOverMax val="0"/>
  </c:chart>
  <c:spPr>
    <a:solidFill>
      <a:srgbClr val="FFFFCC"/>
    </a:solidFill>
    <a:ln w="3175" cap="flat" cmpd="sng" algn="ctr">
      <a:solidFill>
        <a:schemeClr val="bg1">
          <a:lumMod val="65000"/>
        </a:schemeClr>
      </a:solidFill>
      <a:round/>
    </a:ln>
    <a:effectLst/>
    <a:scene3d>
      <a:camera prst="orthographicFront"/>
      <a:lightRig rig="threePt" dir="t"/>
    </a:scene3d>
    <a:sp3d>
      <a:bevelT w="114300" h="114300"/>
      <a:bevelB w="114300" h="114300"/>
    </a:sp3d>
  </c:spPr>
  <c:txPr>
    <a:bodyPr/>
    <a:lstStyle/>
    <a:p>
      <a:pPr>
        <a:defRPr sz="1200" b="0" i="0" u="none" strike="noStrike" baseline="0">
          <a:solidFill>
            <a:srgbClr val="000080"/>
          </a:solidFill>
          <a:latin typeface="Impact"/>
          <a:ea typeface="Impact"/>
          <a:cs typeface="Impact"/>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6</xdr:col>
      <xdr:colOff>9526</xdr:colOff>
      <xdr:row>1</xdr:row>
      <xdr:rowOff>28575</xdr:rowOff>
    </xdr:from>
    <xdr:to>
      <xdr:col>10</xdr:col>
      <xdr:colOff>600075</xdr:colOff>
      <xdr:row>31</xdr:row>
      <xdr:rowOff>228600</xdr:rowOff>
    </xdr:to>
    <xdr:graphicFrame macro="">
      <xdr:nvGraphicFramePr>
        <xdr:cNvPr id="5" name="Chart 1">
          <a:extLst>
            <a:ext uri="{FF2B5EF4-FFF2-40B4-BE49-F238E27FC236}">
              <a16:creationId xmlns:a16="http://schemas.microsoft.com/office/drawing/2014/main" id="{05CECCD2-C0F5-4525-AAFB-2B96485E4A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0</xdr:colOff>
      <xdr:row>1</xdr:row>
      <xdr:rowOff>0</xdr:rowOff>
    </xdr:from>
    <xdr:to>
      <xdr:col>17</xdr:col>
      <xdr:colOff>9525</xdr:colOff>
      <xdr:row>31</xdr:row>
      <xdr:rowOff>200025</xdr:rowOff>
    </xdr:to>
    <xdr:graphicFrame macro="">
      <xdr:nvGraphicFramePr>
        <xdr:cNvPr id="6" name="Chart 1">
          <a:extLst>
            <a:ext uri="{FF2B5EF4-FFF2-40B4-BE49-F238E27FC236}">
              <a16:creationId xmlns:a16="http://schemas.microsoft.com/office/drawing/2014/main" id="{8CEB867B-8EF7-4666-BA16-58F12165FF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0</xdr:colOff>
      <xdr:row>1</xdr:row>
      <xdr:rowOff>0</xdr:rowOff>
    </xdr:from>
    <xdr:to>
      <xdr:col>25</xdr:col>
      <xdr:colOff>9525</xdr:colOff>
      <xdr:row>15</xdr:row>
      <xdr:rowOff>228600</xdr:rowOff>
    </xdr:to>
    <xdr:graphicFrame macro="">
      <xdr:nvGraphicFramePr>
        <xdr:cNvPr id="7" name="Chart 2">
          <a:extLst>
            <a:ext uri="{FF2B5EF4-FFF2-40B4-BE49-F238E27FC236}">
              <a16:creationId xmlns:a16="http://schemas.microsoft.com/office/drawing/2014/main" id="{B45E88A9-8B2E-41FF-B5DC-1A13D7AD578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0</xdr:colOff>
      <xdr:row>16</xdr:row>
      <xdr:rowOff>238125</xdr:rowOff>
    </xdr:from>
    <xdr:to>
      <xdr:col>25</xdr:col>
      <xdr:colOff>9525</xdr:colOff>
      <xdr:row>31</xdr:row>
      <xdr:rowOff>219075</xdr:rowOff>
    </xdr:to>
    <xdr:graphicFrame macro="">
      <xdr:nvGraphicFramePr>
        <xdr:cNvPr id="8" name="Chart 2">
          <a:extLst>
            <a:ext uri="{FF2B5EF4-FFF2-40B4-BE49-F238E27FC236}">
              <a16:creationId xmlns:a16="http://schemas.microsoft.com/office/drawing/2014/main" id="{6E2B9611-D07B-4963-83F7-4D84FCDD66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BCB11-8CA1-4EB3-B34D-B7CCA7084AE8}">
  <dimension ref="A1:W276"/>
  <sheetViews>
    <sheetView tabSelected="1" zoomScaleNormal="100" workbookViewId="0">
      <pane ySplit="4" topLeftCell="A5" activePane="bottomLeft" state="frozen"/>
      <selection pane="bottomLeft" sqref="A1:A3"/>
    </sheetView>
  </sheetViews>
  <sheetFormatPr defaultRowHeight="15" x14ac:dyDescent="0.25"/>
  <cols>
    <col min="1" max="1" width="13.42578125" style="2" customWidth="1"/>
    <col min="2" max="2" width="15" style="2" customWidth="1"/>
    <col min="3" max="3" width="13.85546875" customWidth="1"/>
    <col min="4" max="4" width="19.140625" customWidth="1"/>
    <col min="5" max="5" width="17.7109375" customWidth="1"/>
    <col min="6" max="6" width="21.28515625" customWidth="1"/>
    <col min="7" max="7" width="10.28515625" customWidth="1"/>
    <col min="8" max="8" width="15.140625" customWidth="1"/>
    <col min="9" max="9" width="20.5703125" customWidth="1"/>
    <col min="10" max="13" width="30.7109375" customWidth="1"/>
    <col min="14" max="14" width="34.28515625" customWidth="1"/>
  </cols>
  <sheetData>
    <row r="1" spans="1:23" ht="15.75" customHeight="1" thickTop="1" x14ac:dyDescent="0.25">
      <c r="A1" s="34" t="str" cm="1">
        <f t="array" ref="A1">"Category"&amp;CHAR(10)&amp;"("&amp;SUMPRODUCT((A$5:A$276&lt;&gt;"")/COUNTIF(A$5:A$276,A$5:A$276&amp;""))&amp;")"</f>
        <v>Category
(4)</v>
      </c>
      <c r="B1" s="36" t="str" cm="1">
        <f t="array" ref="B1">"Capability"&amp;CHAR(10)&amp;"("&amp;SUMPRODUCT((B$5:B$276&lt;&gt;"")/COUNTIF(B$5:B$276,B$5:B$276&amp;""))&amp;")"</f>
        <v>Capability
(12)</v>
      </c>
      <c r="C1" s="36" t="str" cm="1">
        <f t="array" ref="C1">"Domain"&amp;CHAR(10)&amp;"("&amp;SUMPRODUCT((C$5:C$276&lt;&gt;"")/COUNTIF(C$5:C$276,C$5:C$276&amp;""))&amp;")"</f>
        <v>Domain
(9)</v>
      </c>
      <c r="D1" s="36" t="str" cm="1">
        <f t="array" ref="D1">"Practice Area"&amp;CHAR(10)&amp;"("&amp;SUMPRODUCT((D$5:D$276&lt;&gt;"")/COUNTIF(D$5:D$276,D$5:D$276&amp;""))&amp;")"</f>
        <v>Practice Area
(31)</v>
      </c>
      <c r="E1" s="36" t="str" cm="1">
        <f t="array" ref="E1">"Practice Area Acronym"&amp;CHAR(10)&amp;"("&amp;SUMPRODUCT((E$5:E$276&lt;&gt;"")/COUNTIF(E$5:E$276,E$5:E$276&amp;""))&amp;")"</f>
        <v>Practice Area Acronym
(31)</v>
      </c>
      <c r="F1" s="36" t="str">
        <f>"Practice Area Description"&amp;CHAR(10)&amp;"("&amp;COUNTA(F$5:F$276)&amp;")"</f>
        <v>Practice Area Description
(31)</v>
      </c>
      <c r="G1" s="36" t="str" cm="1">
        <f t="array" ref="G1">"Level"&amp;CHAR(10)&amp;"("&amp;SUMPRODUCT((G$5:G$276&lt;&gt;"")/COUNTIF(G$5:G$276,G$5:G$276&amp;""))&amp;")"</f>
        <v>Level
(5)</v>
      </c>
      <c r="H1" s="36" t="str" cm="1">
        <f t="array" ref="H1">"Practice"&amp;CHAR(10)&amp;"("&amp;SUMPRODUCT((H$5:H$276&lt;&gt;"")/COUNTIF(H$5:H$276,H$5:H$276&amp;""))&amp;")"</f>
        <v>Practice
(272)</v>
      </c>
      <c r="I1" s="36" t="str" cm="1">
        <f t="array" ref="I1">"Practice Description"&amp;CHAR(10)&amp;"("&amp;SUMPRODUCT((I$5:I$276&lt;&gt;"")/COUNTIF(I$5:I$276,I$5:I$276&amp;""))&amp;")"</f>
        <v>Practice Description
(272)</v>
      </c>
      <c r="J1" s="36" t="str" cm="1">
        <f t="array" ref="J1">"Practice Activity"&amp;CHAR(10)&amp;"("&amp; SUM(LEN(J$5:J$276)-LEN(SUBSTITUTE(J$5:J$276,"•",""))) &amp;")"</f>
        <v>Practice Activity
(1080)</v>
      </c>
      <c r="K1" s="36" t="str" cm="1">
        <f t="array" ref="K1">"Practice Work Product"&amp;CHAR(10)&amp;"("&amp; SUM(LEN(K$5:K$276)-LEN(SUBSTITUTE(K$5:K$276,"•",""))) &amp;")"</f>
        <v>Practice Work Product
(719)</v>
      </c>
      <c r="L1" s="36" t="str" cm="1">
        <f t="array" ref="L1">"SAFe Activity"&amp;CHAR(10)&amp;"("&amp; SUM(LEN(L$5:L$276)-LEN(SUBSTITUTE(L$5:L$276,"•",""))) &amp;")"</f>
        <v>SAFe Activity
(1099)</v>
      </c>
      <c r="M1" s="36" t="str" cm="1">
        <f t="array" ref="M1">"SAFe Work Product"&amp;CHAR(10)&amp;"("&amp; SUM(LEN(M$5:M$276)-LEN(SUBSTITUTE(M$5:M$276,"•",""))) &amp;")"</f>
        <v>SAFe Work Product
(1092)</v>
      </c>
      <c r="N1" s="38" t="str" cm="1">
        <f t="array" ref="N1">"SAFe Technical Note"&amp;CHAR(10)&amp;"("&amp; SUM(LEN(N$5:N$276)-LEN(SUBSTITUTE(N$5:N$276,"•",""))) &amp;")"</f>
        <v>SAFe Technical Note
(76)</v>
      </c>
      <c r="O1" s="45" t="s">
        <v>1310</v>
      </c>
      <c r="P1" s="46"/>
      <c r="Q1" s="45" t="s">
        <v>1311</v>
      </c>
      <c r="R1" s="46"/>
      <c r="S1" s="46"/>
      <c r="T1" s="45" t="s">
        <v>1312</v>
      </c>
      <c r="U1" s="46"/>
      <c r="V1" s="54" t="s">
        <v>1323</v>
      </c>
      <c r="W1" s="57" t="s">
        <v>1324</v>
      </c>
    </row>
    <row r="2" spans="1:23" ht="83.25" customHeight="1" x14ac:dyDescent="0.25">
      <c r="A2" s="35"/>
      <c r="B2" s="37"/>
      <c r="C2" s="37"/>
      <c r="D2" s="37"/>
      <c r="E2" s="37"/>
      <c r="F2" s="37"/>
      <c r="G2" s="37"/>
      <c r="H2" s="37"/>
      <c r="I2" s="37"/>
      <c r="J2" s="37"/>
      <c r="K2" s="37"/>
      <c r="L2" s="37"/>
      <c r="M2" s="37"/>
      <c r="N2" s="39"/>
      <c r="O2" s="47" t="s">
        <v>1320</v>
      </c>
      <c r="P2" s="48"/>
      <c r="Q2" s="49" t="s">
        <v>1321</v>
      </c>
      <c r="R2" s="50"/>
      <c r="S2" s="51"/>
      <c r="T2" s="52" t="s">
        <v>1322</v>
      </c>
      <c r="U2" s="53"/>
      <c r="V2" s="55"/>
      <c r="W2" s="58"/>
    </row>
    <row r="3" spans="1:23" ht="15" customHeight="1" x14ac:dyDescent="0.25">
      <c r="A3" s="35"/>
      <c r="B3" s="37"/>
      <c r="C3" s="37"/>
      <c r="D3" s="37"/>
      <c r="E3" s="37"/>
      <c r="F3" s="37"/>
      <c r="G3" s="37"/>
      <c r="H3" s="37"/>
      <c r="I3" s="37"/>
      <c r="J3" s="37"/>
      <c r="K3" s="37"/>
      <c r="L3" s="37"/>
      <c r="M3" s="37"/>
      <c r="N3" s="39"/>
      <c r="O3" s="29">
        <v>1</v>
      </c>
      <c r="P3" s="29">
        <v>2</v>
      </c>
      <c r="Q3" s="29">
        <v>3</v>
      </c>
      <c r="R3" s="29">
        <v>4</v>
      </c>
      <c r="S3" s="29">
        <v>5</v>
      </c>
      <c r="T3" s="29">
        <v>6</v>
      </c>
      <c r="U3" s="29">
        <v>7</v>
      </c>
      <c r="V3" s="55"/>
      <c r="W3" s="58"/>
    </row>
    <row r="4" spans="1:23" s="1" customFormat="1" ht="20.100000000000001" customHeight="1" thickBot="1" x14ac:dyDescent="0.3">
      <c r="A4" s="31" t="str" cm="1">
        <f t="array" ref="A4">"Category ("&amp;SUMPRODUCT((A$5:A$276&lt;&gt;"")/COUNTIF(A$5:A$276,A$5:A$276&amp;""))&amp;")"</f>
        <v>Category (4)</v>
      </c>
      <c r="B4" s="32" t="str" cm="1">
        <f t="array" ref="B4">"Capability ("&amp;SUMPRODUCT((B$5:B$276&lt;&gt;"")/COUNTIF(B$5:B$276,B$5:B$276&amp;""))&amp;")"</f>
        <v>Capability (12)</v>
      </c>
      <c r="C4" s="32" t="str" cm="1">
        <f t="array" ref="C4">"Domain ("&amp;SUMPRODUCT((C$5:C$276&lt;&gt;"")/COUNTIF(C$5:C$276,C$5:C$276&amp;""))&amp;")"</f>
        <v>Domain (9)</v>
      </c>
      <c r="D4" s="32" t="str" cm="1">
        <f t="array" ref="D4">"Practice Area ("&amp;SUMPRODUCT((D$5:D$276&lt;&gt;"")/COUNTIF(D$5:D$276,D$5:D$276&amp;""))&amp;")"</f>
        <v>Practice Area (31)</v>
      </c>
      <c r="E4" s="32" t="str" cm="1">
        <f t="array" ref="E4">"PA Acronym ("&amp;SUMPRODUCT((E$5:E$276&lt;&gt;"")/COUNTIF(E$5:E$276,E$5:E$276&amp;""))&amp;")"</f>
        <v>PA Acronym (31)</v>
      </c>
      <c r="F4" s="32" t="str">
        <f>"PA Description ("&amp;COUNTA(F$5:F$276)&amp;")"</f>
        <v>PA Description (31)</v>
      </c>
      <c r="G4" s="32" t="str" cm="1">
        <f t="array" ref="G4">"Level ("&amp;SUMPRODUCT((G$5:G$276&lt;&gt;"")/COUNTIF(G$5:G$276,G$5:G$276&amp;""))&amp;")"</f>
        <v>Level (5)</v>
      </c>
      <c r="H4" s="32" t="str" cm="1">
        <f t="array" ref="H4">"Practice ("&amp;SUMPRODUCT((H$5:H$276&lt;&gt;"")/COUNTIF(H$5:H$276,H$5:H$276&amp;""))&amp;")"</f>
        <v>Practice (272)</v>
      </c>
      <c r="I4" s="32" t="str" cm="1">
        <f t="array" ref="I4">"Practice Desc ("&amp;SUMPRODUCT((I$5:I$276&lt;&gt;"")/COUNTIF(I$5:I$276,I$5:I$276&amp;""))&amp;")"</f>
        <v>Practice Desc (272)</v>
      </c>
      <c r="J4" s="32" t="str" cm="1">
        <f t="array" ref="J4">"Practice Activity ("&amp; SUM(LEN(J$5:J$276)-LEN(SUBSTITUTE(J$5:J$276,"•",""))) &amp;")"</f>
        <v>Practice Activity (1080)</v>
      </c>
      <c r="K4" s="32" t="str" cm="1">
        <f t="array" ref="K4">"Practice Work Product ("&amp; SUM(LEN(K$5:K$276)-LEN(SUBSTITUTE(K$5:K$276,"•",""))) &amp;")"</f>
        <v>Practice Work Product (719)</v>
      </c>
      <c r="L4" s="32" t="str" cm="1">
        <f t="array" ref="L4">"SAFe Activity ("&amp; SUM(LEN(L$5:L$276)-LEN(SUBSTITUTE(L$5:L$276,"•",""))) &amp;")"</f>
        <v>SAFe Activity (1099)</v>
      </c>
      <c r="M4" s="32" t="str" cm="1">
        <f t="array" ref="M4">"SAFe Work Product ("&amp; SUM(LEN(M$5:M$276)-LEN(SUBSTITUTE(M$5:M$276,"•",""))) &amp;")"</f>
        <v>SAFe Work Product (1092)</v>
      </c>
      <c r="N4" s="33" t="str" cm="1">
        <f t="array" ref="N4">"SAFe Technical Note ("&amp; SUM(LEN(N$5:N$276)-LEN(SUBSTITUTE(N$5:N$276,"•",""))) &amp;")"</f>
        <v>SAFe Technical Note (76)</v>
      </c>
      <c r="O4" s="30" t="s">
        <v>1313</v>
      </c>
      <c r="P4" s="30" t="s">
        <v>1314</v>
      </c>
      <c r="Q4" s="30" t="s">
        <v>1315</v>
      </c>
      <c r="R4" s="30" t="s">
        <v>1316</v>
      </c>
      <c r="S4" s="30" t="s">
        <v>1317</v>
      </c>
      <c r="T4" s="30" t="s">
        <v>1318</v>
      </c>
      <c r="U4" s="30" t="s">
        <v>1319</v>
      </c>
      <c r="V4" s="56"/>
      <c r="W4" s="59"/>
    </row>
    <row r="5" spans="1:23" ht="222.75" customHeight="1" thickTop="1" x14ac:dyDescent="0.25">
      <c r="A5" s="65" t="s">
        <v>0</v>
      </c>
      <c r="B5" s="65" t="s">
        <v>4</v>
      </c>
      <c r="C5" s="65" t="s">
        <v>1239</v>
      </c>
      <c r="D5" s="65" t="s">
        <v>1247</v>
      </c>
      <c r="E5" s="65" t="s">
        <v>1307</v>
      </c>
      <c r="F5" s="73" t="s">
        <v>1126</v>
      </c>
      <c r="G5" s="4" t="s">
        <v>23</v>
      </c>
      <c r="H5" s="4" t="s">
        <v>24</v>
      </c>
      <c r="I5" s="5" t="s">
        <v>25</v>
      </c>
      <c r="J5" s="6" t="s">
        <v>1127</v>
      </c>
      <c r="K5" s="6" t="s">
        <v>1128</v>
      </c>
      <c r="L5" s="7" t="s">
        <v>1143</v>
      </c>
      <c r="M5" s="7" t="s">
        <v>1144</v>
      </c>
      <c r="N5" s="3" t="s">
        <v>1209</v>
      </c>
      <c r="O5" s="20" t="s">
        <v>1243</v>
      </c>
      <c r="P5" s="20"/>
      <c r="Q5" s="20"/>
      <c r="R5" s="20"/>
      <c r="S5" s="20"/>
      <c r="T5" s="20"/>
      <c r="U5" s="20"/>
      <c r="V5" s="22">
        <f>IF(ISERROR(MATCH("x",O5:U5)),0,MATCH("x",O5:U5))</f>
        <v>1</v>
      </c>
      <c r="W5" s="60">
        <f>AVERAGE($V$5:$V$12)</f>
        <v>4.25</v>
      </c>
    </row>
    <row r="6" spans="1:23" ht="127.5" x14ac:dyDescent="0.25">
      <c r="A6" s="90"/>
      <c r="B6" s="90"/>
      <c r="C6" s="74"/>
      <c r="D6" s="74"/>
      <c r="E6" s="74"/>
      <c r="F6" s="74"/>
      <c r="G6" s="65" t="s">
        <v>26</v>
      </c>
      <c r="H6" s="4" t="s">
        <v>27</v>
      </c>
      <c r="I6" s="5" t="s">
        <v>28</v>
      </c>
      <c r="J6" s="6" t="s">
        <v>1130</v>
      </c>
      <c r="K6" s="6" t="s">
        <v>1129</v>
      </c>
      <c r="L6" s="7" t="s">
        <v>1166</v>
      </c>
      <c r="M6" s="7" t="s">
        <v>1145</v>
      </c>
      <c r="N6" s="3"/>
      <c r="O6" s="20"/>
      <c r="P6" s="20" t="s">
        <v>1243</v>
      </c>
      <c r="Q6" s="20"/>
      <c r="R6" s="20"/>
      <c r="S6" s="20"/>
      <c r="T6" s="20"/>
      <c r="U6" s="20"/>
      <c r="V6" s="22">
        <f t="shared" ref="V6:V69" si="0">IF(ISERROR(MATCH("x",O6:U6)),0,MATCH("x",O6:U6))</f>
        <v>2</v>
      </c>
      <c r="W6" s="61"/>
    </row>
    <row r="7" spans="1:23" ht="273" customHeight="1" x14ac:dyDescent="0.25">
      <c r="A7" s="90"/>
      <c r="B7" s="90"/>
      <c r="C7" s="74"/>
      <c r="D7" s="74"/>
      <c r="E7" s="74"/>
      <c r="F7" s="74"/>
      <c r="G7" s="90"/>
      <c r="H7" s="4" t="s">
        <v>29</v>
      </c>
      <c r="I7" s="5" t="s">
        <v>30</v>
      </c>
      <c r="J7" s="6" t="s">
        <v>1132</v>
      </c>
      <c r="K7" s="6" t="s">
        <v>1131</v>
      </c>
      <c r="L7" s="7" t="s">
        <v>1148</v>
      </c>
      <c r="M7" s="7" t="s">
        <v>1145</v>
      </c>
      <c r="N7" s="3"/>
      <c r="O7" s="20"/>
      <c r="P7" s="20"/>
      <c r="Q7" s="20" t="s">
        <v>1243</v>
      </c>
      <c r="R7" s="20"/>
      <c r="S7" s="20"/>
      <c r="T7" s="20"/>
      <c r="U7" s="20"/>
      <c r="V7" s="22">
        <f t="shared" si="0"/>
        <v>3</v>
      </c>
      <c r="W7" s="61"/>
    </row>
    <row r="8" spans="1:23" ht="114.75" x14ac:dyDescent="0.25">
      <c r="A8" s="90"/>
      <c r="B8" s="90"/>
      <c r="C8" s="74"/>
      <c r="D8" s="74"/>
      <c r="E8" s="74"/>
      <c r="F8" s="74"/>
      <c r="G8" s="90"/>
      <c r="H8" s="4" t="s">
        <v>31</v>
      </c>
      <c r="I8" s="5" t="s">
        <v>32</v>
      </c>
      <c r="J8" s="6" t="s">
        <v>1134</v>
      </c>
      <c r="K8" s="6" t="s">
        <v>1133</v>
      </c>
      <c r="L8" s="7" t="s">
        <v>1143</v>
      </c>
      <c r="M8" s="7" t="s">
        <v>1162</v>
      </c>
      <c r="N8" s="3"/>
      <c r="O8" s="20"/>
      <c r="P8" s="20"/>
      <c r="Q8" s="20"/>
      <c r="R8" s="20" t="s">
        <v>1243</v>
      </c>
      <c r="S8" s="20"/>
      <c r="T8" s="20"/>
      <c r="U8" s="20"/>
      <c r="V8" s="22">
        <f t="shared" si="0"/>
        <v>4</v>
      </c>
      <c r="W8" s="61"/>
    </row>
    <row r="9" spans="1:23" ht="114.75" x14ac:dyDescent="0.25">
      <c r="A9" s="90"/>
      <c r="B9" s="90"/>
      <c r="C9" s="74"/>
      <c r="D9" s="74"/>
      <c r="E9" s="74"/>
      <c r="F9" s="74"/>
      <c r="G9" s="90"/>
      <c r="H9" s="4" t="s">
        <v>33</v>
      </c>
      <c r="I9" s="5" t="s">
        <v>34</v>
      </c>
      <c r="J9" s="6" t="s">
        <v>1136</v>
      </c>
      <c r="K9" s="6" t="s">
        <v>1135</v>
      </c>
      <c r="L9" s="7" t="s">
        <v>1146</v>
      </c>
      <c r="M9" s="7" t="s">
        <v>1147</v>
      </c>
      <c r="N9" s="3"/>
      <c r="O9" s="20"/>
      <c r="P9" s="20"/>
      <c r="Q9" s="20"/>
      <c r="R9" s="20"/>
      <c r="S9" s="20" t="s">
        <v>1243</v>
      </c>
      <c r="T9" s="20"/>
      <c r="U9" s="20"/>
      <c r="V9" s="22">
        <f t="shared" si="0"/>
        <v>5</v>
      </c>
      <c r="W9" s="61"/>
    </row>
    <row r="10" spans="1:23" ht="195.75" customHeight="1" x14ac:dyDescent="0.25">
      <c r="A10" s="90"/>
      <c r="B10" s="90"/>
      <c r="C10" s="74"/>
      <c r="D10" s="74"/>
      <c r="E10" s="74"/>
      <c r="F10" s="74"/>
      <c r="G10" s="90"/>
      <c r="H10" s="4" t="s">
        <v>35</v>
      </c>
      <c r="I10" s="5" t="s">
        <v>36</v>
      </c>
      <c r="J10" s="6" t="s">
        <v>1138</v>
      </c>
      <c r="K10" s="6" t="s">
        <v>1137</v>
      </c>
      <c r="L10" s="7" t="s">
        <v>1166</v>
      </c>
      <c r="M10" s="7" t="s">
        <v>1162</v>
      </c>
      <c r="N10" s="3"/>
      <c r="O10" s="20"/>
      <c r="P10" s="20"/>
      <c r="Q10" s="20"/>
      <c r="R10" s="20"/>
      <c r="S10" s="20"/>
      <c r="T10" s="20" t="s">
        <v>1243</v>
      </c>
      <c r="U10" s="20"/>
      <c r="V10" s="22">
        <f t="shared" si="0"/>
        <v>6</v>
      </c>
      <c r="W10" s="61"/>
    </row>
    <row r="11" spans="1:23" ht="344.25" x14ac:dyDescent="0.25">
      <c r="A11" s="90"/>
      <c r="B11" s="90"/>
      <c r="C11" s="74"/>
      <c r="D11" s="74"/>
      <c r="E11" s="74"/>
      <c r="F11" s="74"/>
      <c r="G11" s="91"/>
      <c r="H11" s="4" t="s">
        <v>37</v>
      </c>
      <c r="I11" s="5" t="s">
        <v>38</v>
      </c>
      <c r="J11" s="6" t="s">
        <v>1140</v>
      </c>
      <c r="K11" s="6" t="s">
        <v>1139</v>
      </c>
      <c r="L11" s="7" t="s">
        <v>1146</v>
      </c>
      <c r="M11" s="7" t="s">
        <v>1147</v>
      </c>
      <c r="N11" s="3"/>
      <c r="O11" s="20"/>
      <c r="P11" s="20"/>
      <c r="Q11" s="20"/>
      <c r="R11" s="20"/>
      <c r="S11" s="20"/>
      <c r="T11" s="20"/>
      <c r="U11" s="20" t="s">
        <v>1243</v>
      </c>
      <c r="V11" s="22">
        <f t="shared" si="0"/>
        <v>7</v>
      </c>
      <c r="W11" s="61"/>
    </row>
    <row r="12" spans="1:23" ht="191.25" x14ac:dyDescent="0.25">
      <c r="A12" s="90"/>
      <c r="B12" s="90"/>
      <c r="C12" s="75"/>
      <c r="D12" s="75"/>
      <c r="E12" s="75"/>
      <c r="F12" s="75"/>
      <c r="G12" s="4" t="s">
        <v>39</v>
      </c>
      <c r="H12" s="4" t="s">
        <v>40</v>
      </c>
      <c r="I12" s="5" t="s">
        <v>41</v>
      </c>
      <c r="J12" s="6" t="s">
        <v>1141</v>
      </c>
      <c r="K12" s="6" t="s">
        <v>1142</v>
      </c>
      <c r="L12" s="7" t="s">
        <v>1166</v>
      </c>
      <c r="M12" s="7" t="s">
        <v>1163</v>
      </c>
      <c r="N12" s="3"/>
      <c r="O12" s="20"/>
      <c r="P12" s="20"/>
      <c r="Q12" s="20"/>
      <c r="R12" s="20"/>
      <c r="S12" s="20"/>
      <c r="T12" s="20" t="s">
        <v>1243</v>
      </c>
      <c r="U12" s="20"/>
      <c r="V12" s="22">
        <f t="shared" si="0"/>
        <v>6</v>
      </c>
      <c r="W12" s="62"/>
    </row>
    <row r="13" spans="1:23" ht="224.25" customHeight="1" x14ac:dyDescent="0.25">
      <c r="A13" s="74"/>
      <c r="B13" s="74"/>
      <c r="C13" s="65" t="s">
        <v>1239</v>
      </c>
      <c r="D13" s="65" t="s">
        <v>1248</v>
      </c>
      <c r="E13" s="65" t="s">
        <v>1282</v>
      </c>
      <c r="F13" s="73" t="s">
        <v>1115</v>
      </c>
      <c r="G13" s="4" t="s">
        <v>23</v>
      </c>
      <c r="H13" s="4" t="s">
        <v>547</v>
      </c>
      <c r="I13" s="5" t="s">
        <v>548</v>
      </c>
      <c r="J13" s="6" t="s">
        <v>1117</v>
      </c>
      <c r="K13" s="6" t="s">
        <v>1116</v>
      </c>
      <c r="L13" s="7" t="s">
        <v>1149</v>
      </c>
      <c r="M13" s="7" t="s">
        <v>1150</v>
      </c>
      <c r="N13" s="3" t="s">
        <v>1209</v>
      </c>
      <c r="O13" s="21"/>
      <c r="P13" s="21"/>
      <c r="Q13" s="21"/>
      <c r="R13" s="21"/>
      <c r="S13" s="21" t="s">
        <v>1243</v>
      </c>
      <c r="T13" s="21"/>
      <c r="U13" s="21"/>
      <c r="V13" s="23">
        <f t="shared" si="0"/>
        <v>5</v>
      </c>
      <c r="W13" s="40">
        <f>AVERAGE(V13:V17)</f>
        <v>3</v>
      </c>
    </row>
    <row r="14" spans="1:23" ht="63.75" x14ac:dyDescent="0.25">
      <c r="A14" s="74"/>
      <c r="B14" s="80"/>
      <c r="C14" s="80"/>
      <c r="D14" s="80"/>
      <c r="E14" s="80"/>
      <c r="F14" s="74"/>
      <c r="G14" s="65" t="s">
        <v>26</v>
      </c>
      <c r="H14" s="4" t="s">
        <v>549</v>
      </c>
      <c r="I14" s="5" t="s">
        <v>550</v>
      </c>
      <c r="J14" s="6" t="s">
        <v>1119</v>
      </c>
      <c r="K14" s="6" t="s">
        <v>1118</v>
      </c>
      <c r="L14" s="7" t="s">
        <v>1146</v>
      </c>
      <c r="M14" s="7" t="s">
        <v>1145</v>
      </c>
      <c r="N14" s="3"/>
      <c r="O14" s="21"/>
      <c r="P14" s="21"/>
      <c r="Q14" s="21"/>
      <c r="R14" s="21" t="s">
        <v>1243</v>
      </c>
      <c r="S14" s="21"/>
      <c r="T14" s="21"/>
      <c r="U14" s="21"/>
      <c r="V14" s="23">
        <f t="shared" si="0"/>
        <v>4</v>
      </c>
      <c r="W14" s="63"/>
    </row>
    <row r="15" spans="1:23" ht="89.25" x14ac:dyDescent="0.25">
      <c r="A15" s="74"/>
      <c r="B15" s="80"/>
      <c r="C15" s="80"/>
      <c r="D15" s="80"/>
      <c r="E15" s="80"/>
      <c r="F15" s="74"/>
      <c r="G15" s="80"/>
      <c r="H15" s="4" t="s">
        <v>551</v>
      </c>
      <c r="I15" s="5" t="s">
        <v>552</v>
      </c>
      <c r="J15" s="6" t="s">
        <v>1121</v>
      </c>
      <c r="K15" s="6" t="s">
        <v>1120</v>
      </c>
      <c r="L15" s="7" t="s">
        <v>1151</v>
      </c>
      <c r="M15" s="7" t="s">
        <v>1152</v>
      </c>
      <c r="N15" s="3"/>
      <c r="O15" s="21"/>
      <c r="P15" s="21"/>
      <c r="Q15" s="21" t="s">
        <v>1243</v>
      </c>
      <c r="R15" s="21"/>
      <c r="S15" s="21"/>
      <c r="T15" s="21"/>
      <c r="U15" s="21"/>
      <c r="V15" s="23">
        <f t="shared" si="0"/>
        <v>3</v>
      </c>
      <c r="W15" s="63"/>
    </row>
    <row r="16" spans="1:23" ht="173.25" customHeight="1" x14ac:dyDescent="0.25">
      <c r="A16" s="74"/>
      <c r="B16" s="80"/>
      <c r="C16" s="80"/>
      <c r="D16" s="80"/>
      <c r="E16" s="80"/>
      <c r="F16" s="74"/>
      <c r="G16" s="66"/>
      <c r="H16" s="4" t="s">
        <v>553</v>
      </c>
      <c r="I16" s="5" t="s">
        <v>554</v>
      </c>
      <c r="J16" s="6" t="s">
        <v>1123</v>
      </c>
      <c r="K16" s="6" t="s">
        <v>1122</v>
      </c>
      <c r="L16" s="7" t="s">
        <v>1151</v>
      </c>
      <c r="M16" s="7" t="s">
        <v>1152</v>
      </c>
      <c r="N16" s="3"/>
      <c r="O16" s="21"/>
      <c r="P16" s="21" t="s">
        <v>1243</v>
      </c>
      <c r="Q16" s="21"/>
      <c r="R16" s="21"/>
      <c r="S16" s="21"/>
      <c r="T16" s="21"/>
      <c r="U16" s="21"/>
      <c r="V16" s="23">
        <f t="shared" si="0"/>
        <v>2</v>
      </c>
      <c r="W16" s="63"/>
    </row>
    <row r="17" spans="1:23" ht="102" x14ac:dyDescent="0.25">
      <c r="A17" s="74"/>
      <c r="B17" s="66"/>
      <c r="C17" s="66"/>
      <c r="D17" s="66"/>
      <c r="E17" s="66"/>
      <c r="F17" s="75"/>
      <c r="G17" s="4" t="s">
        <v>39</v>
      </c>
      <c r="H17" s="4" t="s">
        <v>555</v>
      </c>
      <c r="I17" s="5" t="s">
        <v>556</v>
      </c>
      <c r="J17" s="6" t="s">
        <v>1125</v>
      </c>
      <c r="K17" s="6" t="s">
        <v>1124</v>
      </c>
      <c r="L17" s="7" t="s">
        <v>1166</v>
      </c>
      <c r="M17" s="7" t="s">
        <v>1162</v>
      </c>
      <c r="N17" s="3"/>
      <c r="O17" s="21" t="s">
        <v>1243</v>
      </c>
      <c r="P17" s="21"/>
      <c r="Q17" s="21"/>
      <c r="R17" s="21"/>
      <c r="S17" s="21"/>
      <c r="T17" s="21"/>
      <c r="U17" s="21"/>
      <c r="V17" s="23">
        <f t="shared" si="0"/>
        <v>1</v>
      </c>
      <c r="W17" s="64"/>
    </row>
    <row r="18" spans="1:23" ht="102" x14ac:dyDescent="0.25">
      <c r="A18" s="74"/>
      <c r="B18" s="65" t="s">
        <v>15</v>
      </c>
      <c r="C18" s="65" t="s">
        <v>1240</v>
      </c>
      <c r="D18" s="65" t="s">
        <v>1249</v>
      </c>
      <c r="E18" s="65" t="s">
        <v>1283</v>
      </c>
      <c r="F18" s="73" t="s">
        <v>1094</v>
      </c>
      <c r="G18" s="4" t="s">
        <v>23</v>
      </c>
      <c r="H18" s="4" t="s">
        <v>527</v>
      </c>
      <c r="I18" s="5" t="s">
        <v>528</v>
      </c>
      <c r="J18" s="6" t="s">
        <v>1096</v>
      </c>
      <c r="K18" s="6" t="s">
        <v>1095</v>
      </c>
      <c r="L18" s="7" t="s">
        <v>1143</v>
      </c>
      <c r="M18" s="7" t="s">
        <v>1162</v>
      </c>
      <c r="N18" s="3" t="s">
        <v>1210</v>
      </c>
      <c r="O18" s="20"/>
      <c r="P18" s="20" t="s">
        <v>1243</v>
      </c>
      <c r="Q18" s="20"/>
      <c r="R18" s="20"/>
      <c r="S18" s="20"/>
      <c r="T18" s="20"/>
      <c r="U18" s="20"/>
      <c r="V18" s="22">
        <f t="shared" si="0"/>
        <v>2</v>
      </c>
      <c r="W18" s="60">
        <f>AVERAGE(V18:V27)</f>
        <v>4.5</v>
      </c>
    </row>
    <row r="19" spans="1:23" ht="178.5" x14ac:dyDescent="0.25">
      <c r="A19" s="74"/>
      <c r="B19" s="90"/>
      <c r="C19" s="80"/>
      <c r="D19" s="80"/>
      <c r="E19" s="80"/>
      <c r="F19" s="74"/>
      <c r="G19" s="65" t="s">
        <v>26</v>
      </c>
      <c r="H19" s="4" t="s">
        <v>529</v>
      </c>
      <c r="I19" s="5" t="s">
        <v>530</v>
      </c>
      <c r="J19" s="6" t="s">
        <v>1098</v>
      </c>
      <c r="K19" s="6" t="s">
        <v>1097</v>
      </c>
      <c r="L19" s="7" t="s">
        <v>1153</v>
      </c>
      <c r="M19" s="7" t="s">
        <v>1154</v>
      </c>
      <c r="N19" s="3"/>
      <c r="O19" s="20"/>
      <c r="P19" s="20"/>
      <c r="Q19" s="20" t="s">
        <v>1243</v>
      </c>
      <c r="R19" s="20"/>
      <c r="S19" s="20"/>
      <c r="T19" s="20"/>
      <c r="U19" s="20"/>
      <c r="V19" s="22">
        <f t="shared" si="0"/>
        <v>3</v>
      </c>
      <c r="W19" s="61"/>
    </row>
    <row r="20" spans="1:23" ht="204" x14ac:dyDescent="0.25">
      <c r="A20" s="74"/>
      <c r="B20" s="90"/>
      <c r="C20" s="80"/>
      <c r="D20" s="80"/>
      <c r="E20" s="80"/>
      <c r="F20" s="74"/>
      <c r="G20" s="80"/>
      <c r="H20" s="4" t="s">
        <v>531</v>
      </c>
      <c r="I20" s="5" t="s">
        <v>532</v>
      </c>
      <c r="J20" s="6" t="s">
        <v>1100</v>
      </c>
      <c r="K20" s="6" t="s">
        <v>1099</v>
      </c>
      <c r="L20" s="7" t="s">
        <v>1155</v>
      </c>
      <c r="M20" s="7" t="s">
        <v>1157</v>
      </c>
      <c r="N20" s="3"/>
      <c r="O20" s="20"/>
      <c r="P20" s="20"/>
      <c r="Q20" s="20"/>
      <c r="R20" s="20" t="s">
        <v>1243</v>
      </c>
      <c r="S20" s="20"/>
      <c r="T20" s="20"/>
      <c r="U20" s="20"/>
      <c r="V20" s="22">
        <f t="shared" si="0"/>
        <v>4</v>
      </c>
      <c r="W20" s="61"/>
    </row>
    <row r="21" spans="1:23" ht="114.75" x14ac:dyDescent="0.25">
      <c r="A21" s="74"/>
      <c r="B21" s="90"/>
      <c r="C21" s="80"/>
      <c r="D21" s="80"/>
      <c r="E21" s="80"/>
      <c r="F21" s="74"/>
      <c r="G21" s="80"/>
      <c r="H21" s="4" t="s">
        <v>533</v>
      </c>
      <c r="I21" s="5" t="s">
        <v>534</v>
      </c>
      <c r="J21" s="6" t="s">
        <v>1102</v>
      </c>
      <c r="K21" s="6" t="s">
        <v>1101</v>
      </c>
      <c r="L21" s="7" t="s">
        <v>1156</v>
      </c>
      <c r="M21" s="7" t="s">
        <v>1158</v>
      </c>
      <c r="N21" s="3"/>
      <c r="O21" s="20"/>
      <c r="P21" s="20"/>
      <c r="Q21" s="20"/>
      <c r="R21" s="20"/>
      <c r="S21" s="20" t="s">
        <v>1243</v>
      </c>
      <c r="T21" s="20"/>
      <c r="U21" s="20"/>
      <c r="V21" s="22">
        <f t="shared" si="0"/>
        <v>5</v>
      </c>
      <c r="W21" s="61"/>
    </row>
    <row r="22" spans="1:23" ht="255" x14ac:dyDescent="0.25">
      <c r="A22" s="74"/>
      <c r="B22" s="90"/>
      <c r="C22" s="80"/>
      <c r="D22" s="80"/>
      <c r="E22" s="80"/>
      <c r="F22" s="74"/>
      <c r="G22" s="80"/>
      <c r="H22" s="4" t="s">
        <v>535</v>
      </c>
      <c r="I22" s="5" t="s">
        <v>536</v>
      </c>
      <c r="J22" s="6" t="s">
        <v>1104</v>
      </c>
      <c r="K22" s="6" t="s">
        <v>1103</v>
      </c>
      <c r="L22" s="7" t="s">
        <v>1155</v>
      </c>
      <c r="M22" s="7" t="s">
        <v>1157</v>
      </c>
      <c r="N22" s="3"/>
      <c r="O22" s="20"/>
      <c r="P22" s="20"/>
      <c r="Q22" s="20"/>
      <c r="R22" s="20"/>
      <c r="S22" s="20"/>
      <c r="T22" s="20" t="s">
        <v>1243</v>
      </c>
      <c r="U22" s="20"/>
      <c r="V22" s="22">
        <f t="shared" si="0"/>
        <v>6</v>
      </c>
      <c r="W22" s="61"/>
    </row>
    <row r="23" spans="1:23" ht="76.5" x14ac:dyDescent="0.25">
      <c r="A23" s="74"/>
      <c r="B23" s="90"/>
      <c r="C23" s="80"/>
      <c r="D23" s="80"/>
      <c r="E23" s="80"/>
      <c r="F23" s="74"/>
      <c r="G23" s="80"/>
      <c r="H23" s="4" t="s">
        <v>537</v>
      </c>
      <c r="I23" s="5" t="s">
        <v>538</v>
      </c>
      <c r="J23" s="6" t="s">
        <v>1106</v>
      </c>
      <c r="K23" s="6" t="s">
        <v>1105</v>
      </c>
      <c r="L23" s="7" t="s">
        <v>1155</v>
      </c>
      <c r="M23" s="7" t="s">
        <v>1157</v>
      </c>
      <c r="N23" s="3"/>
      <c r="O23" s="20"/>
      <c r="P23" s="20"/>
      <c r="Q23" s="20"/>
      <c r="R23" s="20"/>
      <c r="S23" s="20"/>
      <c r="T23" s="20"/>
      <c r="U23" s="20" t="s">
        <v>1243</v>
      </c>
      <c r="V23" s="22">
        <f t="shared" si="0"/>
        <v>7</v>
      </c>
      <c r="W23" s="61"/>
    </row>
    <row r="24" spans="1:23" ht="127.5" x14ac:dyDescent="0.25">
      <c r="A24" s="74"/>
      <c r="B24" s="90"/>
      <c r="C24" s="80"/>
      <c r="D24" s="80"/>
      <c r="E24" s="80"/>
      <c r="F24" s="74"/>
      <c r="G24" s="66"/>
      <c r="H24" s="4" t="s">
        <v>539</v>
      </c>
      <c r="I24" s="5" t="s">
        <v>540</v>
      </c>
      <c r="J24" s="6" t="s">
        <v>1108</v>
      </c>
      <c r="K24" s="6" t="s">
        <v>1107</v>
      </c>
      <c r="L24" s="7" t="s">
        <v>1156</v>
      </c>
      <c r="M24" s="7" t="s">
        <v>1158</v>
      </c>
      <c r="N24" s="3"/>
      <c r="O24" s="20"/>
      <c r="P24" s="20"/>
      <c r="Q24" s="20"/>
      <c r="R24" s="20"/>
      <c r="S24" s="20"/>
      <c r="T24" s="20" t="s">
        <v>1243</v>
      </c>
      <c r="U24" s="20"/>
      <c r="V24" s="22">
        <f t="shared" si="0"/>
        <v>6</v>
      </c>
      <c r="W24" s="61"/>
    </row>
    <row r="25" spans="1:23" ht="140.25" x14ac:dyDescent="0.25">
      <c r="A25" s="74"/>
      <c r="B25" s="90"/>
      <c r="C25" s="80"/>
      <c r="D25" s="80"/>
      <c r="E25" s="80"/>
      <c r="F25" s="74"/>
      <c r="G25" s="65" t="s">
        <v>39</v>
      </c>
      <c r="H25" s="4" t="s">
        <v>541</v>
      </c>
      <c r="I25" s="5" t="s">
        <v>542</v>
      </c>
      <c r="J25" s="6" t="s">
        <v>1110</v>
      </c>
      <c r="K25" s="6" t="s">
        <v>1109</v>
      </c>
      <c r="L25" s="7" t="s">
        <v>1156</v>
      </c>
      <c r="M25" s="7" t="s">
        <v>1164</v>
      </c>
      <c r="N25" s="3"/>
      <c r="O25" s="20"/>
      <c r="P25" s="20"/>
      <c r="Q25" s="20"/>
      <c r="R25" s="20"/>
      <c r="S25" s="20" t="s">
        <v>1243</v>
      </c>
      <c r="T25" s="20"/>
      <c r="U25" s="20"/>
      <c r="V25" s="22">
        <f t="shared" si="0"/>
        <v>5</v>
      </c>
      <c r="W25" s="61"/>
    </row>
    <row r="26" spans="1:23" ht="153" x14ac:dyDescent="0.25">
      <c r="A26" s="74"/>
      <c r="B26" s="90"/>
      <c r="C26" s="80"/>
      <c r="D26" s="80"/>
      <c r="E26" s="80"/>
      <c r="F26" s="74"/>
      <c r="G26" s="80"/>
      <c r="H26" s="4" t="s">
        <v>543</v>
      </c>
      <c r="I26" s="5" t="s">
        <v>544</v>
      </c>
      <c r="J26" s="6" t="s">
        <v>1111</v>
      </c>
      <c r="K26" s="6" t="s">
        <v>1112</v>
      </c>
      <c r="L26" s="7" t="s">
        <v>1156</v>
      </c>
      <c r="M26" s="7" t="s">
        <v>1164</v>
      </c>
      <c r="N26" s="3"/>
      <c r="O26" s="20"/>
      <c r="P26" s="20"/>
      <c r="Q26" s="20"/>
      <c r="R26" s="20" t="s">
        <v>1243</v>
      </c>
      <c r="S26" s="20"/>
      <c r="T26" s="20"/>
      <c r="U26" s="20"/>
      <c r="V26" s="22">
        <f t="shared" si="0"/>
        <v>4</v>
      </c>
      <c r="W26" s="61"/>
    </row>
    <row r="27" spans="1:23" ht="51" x14ac:dyDescent="0.25">
      <c r="A27" s="74"/>
      <c r="B27" s="90"/>
      <c r="C27" s="66"/>
      <c r="D27" s="66"/>
      <c r="E27" s="66"/>
      <c r="F27" s="75"/>
      <c r="G27" s="66"/>
      <c r="H27" s="4" t="s">
        <v>545</v>
      </c>
      <c r="I27" s="5" t="s">
        <v>546</v>
      </c>
      <c r="J27" s="6" t="s">
        <v>1114</v>
      </c>
      <c r="K27" s="6" t="s">
        <v>1113</v>
      </c>
      <c r="L27" s="7" t="s">
        <v>1155</v>
      </c>
      <c r="M27" s="7" t="s">
        <v>1157</v>
      </c>
      <c r="N27" s="3"/>
      <c r="O27" s="20"/>
      <c r="P27" s="20"/>
      <c r="Q27" s="20" t="s">
        <v>1243</v>
      </c>
      <c r="R27" s="20"/>
      <c r="S27" s="20"/>
      <c r="T27" s="20"/>
      <c r="U27" s="20"/>
      <c r="V27" s="22">
        <f t="shared" si="0"/>
        <v>3</v>
      </c>
      <c r="W27" s="62"/>
    </row>
    <row r="28" spans="1:23" ht="89.25" x14ac:dyDescent="0.25">
      <c r="A28" s="74"/>
      <c r="B28" s="74"/>
      <c r="C28" s="65" t="s">
        <v>1240</v>
      </c>
      <c r="D28" s="65" t="s">
        <v>1250</v>
      </c>
      <c r="E28" s="65" t="s">
        <v>1284</v>
      </c>
      <c r="F28" s="73" t="s">
        <v>1073</v>
      </c>
      <c r="G28" s="4" t="s">
        <v>23</v>
      </c>
      <c r="H28" s="4" t="s">
        <v>507</v>
      </c>
      <c r="I28" s="5" t="s">
        <v>508</v>
      </c>
      <c r="J28" s="6" t="s">
        <v>1074</v>
      </c>
      <c r="K28" s="6" t="s">
        <v>1075</v>
      </c>
      <c r="L28" s="7" t="s">
        <v>1159</v>
      </c>
      <c r="M28" s="7" t="s">
        <v>1160</v>
      </c>
      <c r="N28" s="3" t="s">
        <v>1211</v>
      </c>
      <c r="O28" s="21"/>
      <c r="P28" s="21" t="s">
        <v>1243</v>
      </c>
      <c r="Q28" s="21"/>
      <c r="R28" s="21"/>
      <c r="S28" s="21"/>
      <c r="T28" s="21"/>
      <c r="U28" s="21"/>
      <c r="V28" s="23">
        <f t="shared" si="0"/>
        <v>2</v>
      </c>
      <c r="W28" s="40">
        <f>AVERAGE(V28:V37)</f>
        <v>4.0999999999999996</v>
      </c>
    </row>
    <row r="29" spans="1:23" ht="140.25" x14ac:dyDescent="0.25">
      <c r="A29" s="74"/>
      <c r="B29" s="80"/>
      <c r="C29" s="80"/>
      <c r="D29" s="80"/>
      <c r="E29" s="80"/>
      <c r="F29" s="74"/>
      <c r="G29" s="65" t="s">
        <v>26</v>
      </c>
      <c r="H29" s="4" t="s">
        <v>509</v>
      </c>
      <c r="I29" s="5" t="s">
        <v>510</v>
      </c>
      <c r="J29" s="6" t="s">
        <v>1077</v>
      </c>
      <c r="K29" s="6" t="s">
        <v>1076</v>
      </c>
      <c r="L29" s="7" t="s">
        <v>1159</v>
      </c>
      <c r="M29" s="7" t="s">
        <v>1161</v>
      </c>
      <c r="N29" s="3"/>
      <c r="O29" s="21" t="s">
        <v>1243</v>
      </c>
      <c r="P29" s="21"/>
      <c r="Q29" s="21"/>
      <c r="R29" s="21"/>
      <c r="S29" s="21"/>
      <c r="T29" s="21"/>
      <c r="U29" s="21"/>
      <c r="V29" s="23">
        <f t="shared" si="0"/>
        <v>1</v>
      </c>
      <c r="W29" s="63"/>
    </row>
    <row r="30" spans="1:23" ht="191.25" x14ac:dyDescent="0.25">
      <c r="A30" s="74"/>
      <c r="B30" s="80"/>
      <c r="C30" s="80"/>
      <c r="D30" s="80"/>
      <c r="E30" s="80"/>
      <c r="F30" s="74"/>
      <c r="G30" s="80"/>
      <c r="H30" s="4" t="s">
        <v>511</v>
      </c>
      <c r="I30" s="5" t="s">
        <v>512</v>
      </c>
      <c r="J30" s="6" t="s">
        <v>1079</v>
      </c>
      <c r="K30" s="6" t="s">
        <v>1078</v>
      </c>
      <c r="L30" s="7" t="s">
        <v>1159</v>
      </c>
      <c r="M30" s="7" t="s">
        <v>1161</v>
      </c>
      <c r="N30" s="3"/>
      <c r="O30" s="21"/>
      <c r="P30" s="21" t="s">
        <v>1243</v>
      </c>
      <c r="Q30" s="21"/>
      <c r="R30" s="21"/>
      <c r="S30" s="21"/>
      <c r="T30" s="21"/>
      <c r="U30" s="21"/>
      <c r="V30" s="23">
        <f t="shared" si="0"/>
        <v>2</v>
      </c>
      <c r="W30" s="63"/>
    </row>
    <row r="31" spans="1:23" ht="89.25" x14ac:dyDescent="0.25">
      <c r="A31" s="74"/>
      <c r="B31" s="80"/>
      <c r="C31" s="80"/>
      <c r="D31" s="80"/>
      <c r="E31" s="80"/>
      <c r="F31" s="74"/>
      <c r="G31" s="66"/>
      <c r="H31" s="4" t="s">
        <v>513</v>
      </c>
      <c r="I31" s="5" t="s">
        <v>514</v>
      </c>
      <c r="J31" s="6" t="s">
        <v>1081</v>
      </c>
      <c r="K31" s="6" t="s">
        <v>1080</v>
      </c>
      <c r="L31" s="7" t="s">
        <v>1159</v>
      </c>
      <c r="M31" s="7" t="s">
        <v>1161</v>
      </c>
      <c r="N31" s="3"/>
      <c r="O31" s="21"/>
      <c r="P31" s="21"/>
      <c r="Q31" s="21" t="s">
        <v>1243</v>
      </c>
      <c r="R31" s="21"/>
      <c r="S31" s="21"/>
      <c r="T31" s="21"/>
      <c r="U31" s="21"/>
      <c r="V31" s="23">
        <f t="shared" si="0"/>
        <v>3</v>
      </c>
      <c r="W31" s="63"/>
    </row>
    <row r="32" spans="1:23" ht="89.25" x14ac:dyDescent="0.25">
      <c r="A32" s="74"/>
      <c r="B32" s="80"/>
      <c r="C32" s="80"/>
      <c r="D32" s="80"/>
      <c r="E32" s="80"/>
      <c r="F32" s="74"/>
      <c r="G32" s="65" t="s">
        <v>39</v>
      </c>
      <c r="H32" s="4" t="s">
        <v>515</v>
      </c>
      <c r="I32" s="5" t="s">
        <v>516</v>
      </c>
      <c r="J32" s="6" t="s">
        <v>1083</v>
      </c>
      <c r="K32" s="6" t="s">
        <v>1082</v>
      </c>
      <c r="L32" s="7" t="s">
        <v>1159</v>
      </c>
      <c r="M32" s="7" t="s">
        <v>1165</v>
      </c>
      <c r="N32" s="3"/>
      <c r="O32" s="21"/>
      <c r="P32" s="21"/>
      <c r="Q32" s="21"/>
      <c r="R32" s="21" t="s">
        <v>1243</v>
      </c>
      <c r="S32" s="21"/>
      <c r="T32" s="21"/>
      <c r="U32" s="21"/>
      <c r="V32" s="23">
        <f t="shared" si="0"/>
        <v>4</v>
      </c>
      <c r="W32" s="63"/>
    </row>
    <row r="33" spans="1:23" ht="89.25" x14ac:dyDescent="0.25">
      <c r="A33" s="74"/>
      <c r="B33" s="80"/>
      <c r="C33" s="80"/>
      <c r="D33" s="80"/>
      <c r="E33" s="80"/>
      <c r="F33" s="74"/>
      <c r="G33" s="80"/>
      <c r="H33" s="4" t="s">
        <v>517</v>
      </c>
      <c r="I33" s="5" t="s">
        <v>518</v>
      </c>
      <c r="J33" s="6" t="s">
        <v>1085</v>
      </c>
      <c r="K33" s="6" t="s">
        <v>1084</v>
      </c>
      <c r="L33" s="7" t="s">
        <v>1159</v>
      </c>
      <c r="M33" s="7" t="s">
        <v>1165</v>
      </c>
      <c r="N33" s="3"/>
      <c r="O33" s="21"/>
      <c r="P33" s="21"/>
      <c r="Q33" s="21"/>
      <c r="R33" s="21"/>
      <c r="S33" s="21" t="s">
        <v>1243</v>
      </c>
      <c r="T33" s="21"/>
      <c r="U33" s="21"/>
      <c r="V33" s="23">
        <f t="shared" si="0"/>
        <v>5</v>
      </c>
      <c r="W33" s="63"/>
    </row>
    <row r="34" spans="1:23" ht="89.25" x14ac:dyDescent="0.25">
      <c r="A34" s="74"/>
      <c r="B34" s="80"/>
      <c r="C34" s="80"/>
      <c r="D34" s="80"/>
      <c r="E34" s="80"/>
      <c r="F34" s="74"/>
      <c r="G34" s="80"/>
      <c r="H34" s="4" t="s">
        <v>519</v>
      </c>
      <c r="I34" s="5" t="s">
        <v>520</v>
      </c>
      <c r="J34" s="6" t="s">
        <v>1087</v>
      </c>
      <c r="K34" s="6" t="s">
        <v>1086</v>
      </c>
      <c r="L34" s="7" t="s">
        <v>1159</v>
      </c>
      <c r="M34" s="7" t="s">
        <v>1165</v>
      </c>
      <c r="N34" s="3"/>
      <c r="O34" s="21"/>
      <c r="P34" s="21"/>
      <c r="Q34" s="21"/>
      <c r="R34" s="21"/>
      <c r="S34" s="21"/>
      <c r="T34" s="21" t="s">
        <v>1243</v>
      </c>
      <c r="U34" s="21"/>
      <c r="V34" s="23">
        <f t="shared" si="0"/>
        <v>6</v>
      </c>
      <c r="W34" s="63"/>
    </row>
    <row r="35" spans="1:23" ht="127.5" x14ac:dyDescent="0.25">
      <c r="A35" s="74"/>
      <c r="B35" s="80"/>
      <c r="C35" s="80"/>
      <c r="D35" s="80"/>
      <c r="E35" s="80"/>
      <c r="F35" s="74"/>
      <c r="G35" s="80"/>
      <c r="H35" s="4" t="s">
        <v>521</v>
      </c>
      <c r="I35" s="5" t="s">
        <v>522</v>
      </c>
      <c r="J35" s="6" t="s">
        <v>1089</v>
      </c>
      <c r="K35" s="6" t="s">
        <v>1088</v>
      </c>
      <c r="L35" s="7" t="s">
        <v>1159</v>
      </c>
      <c r="M35" s="7" t="s">
        <v>1165</v>
      </c>
      <c r="N35" s="3"/>
      <c r="O35" s="21"/>
      <c r="P35" s="21"/>
      <c r="Q35" s="21"/>
      <c r="R35" s="21"/>
      <c r="S35" s="21"/>
      <c r="T35" s="21"/>
      <c r="U35" s="21" t="s">
        <v>1243</v>
      </c>
      <c r="V35" s="23">
        <f t="shared" si="0"/>
        <v>7</v>
      </c>
      <c r="W35" s="63"/>
    </row>
    <row r="36" spans="1:23" ht="102" x14ac:dyDescent="0.25">
      <c r="A36" s="74"/>
      <c r="B36" s="80"/>
      <c r="C36" s="80"/>
      <c r="D36" s="80"/>
      <c r="E36" s="80"/>
      <c r="F36" s="74"/>
      <c r="G36" s="80"/>
      <c r="H36" s="4" t="s">
        <v>523</v>
      </c>
      <c r="I36" s="5" t="s">
        <v>524</v>
      </c>
      <c r="J36" s="6" t="s">
        <v>1091</v>
      </c>
      <c r="K36" s="6" t="s">
        <v>1090</v>
      </c>
      <c r="L36" s="7" t="s">
        <v>1166</v>
      </c>
      <c r="M36" s="7" t="s">
        <v>1162</v>
      </c>
      <c r="N36" s="3"/>
      <c r="O36" s="21"/>
      <c r="P36" s="21"/>
      <c r="Q36" s="21"/>
      <c r="R36" s="21"/>
      <c r="S36" s="21"/>
      <c r="T36" s="21" t="s">
        <v>1243</v>
      </c>
      <c r="U36" s="21"/>
      <c r="V36" s="23">
        <f t="shared" si="0"/>
        <v>6</v>
      </c>
      <c r="W36" s="63"/>
    </row>
    <row r="37" spans="1:23" ht="204" x14ac:dyDescent="0.25">
      <c r="A37" s="74"/>
      <c r="B37" s="66"/>
      <c r="C37" s="66"/>
      <c r="D37" s="66"/>
      <c r="E37" s="66"/>
      <c r="F37" s="75"/>
      <c r="G37" s="66"/>
      <c r="H37" s="4" t="s">
        <v>525</v>
      </c>
      <c r="I37" s="5" t="s">
        <v>526</v>
      </c>
      <c r="J37" s="6" t="s">
        <v>1093</v>
      </c>
      <c r="K37" s="6" t="s">
        <v>1092</v>
      </c>
      <c r="L37" s="7" t="s">
        <v>1159</v>
      </c>
      <c r="M37" s="7" t="s">
        <v>1165</v>
      </c>
      <c r="N37" s="3"/>
      <c r="O37" s="21"/>
      <c r="P37" s="21"/>
      <c r="Q37" s="21"/>
      <c r="R37" s="21"/>
      <c r="S37" s="21" t="s">
        <v>1243</v>
      </c>
      <c r="T37" s="21"/>
      <c r="U37" s="21"/>
      <c r="V37" s="23">
        <f t="shared" si="0"/>
        <v>5</v>
      </c>
      <c r="W37" s="64"/>
    </row>
    <row r="38" spans="1:23" ht="182.25" customHeight="1" x14ac:dyDescent="0.25">
      <c r="A38" s="74"/>
      <c r="B38" s="65" t="s">
        <v>5</v>
      </c>
      <c r="C38" s="65" t="s">
        <v>17</v>
      </c>
      <c r="D38" s="65" t="s">
        <v>1251</v>
      </c>
      <c r="E38" s="65" t="s">
        <v>1285</v>
      </c>
      <c r="F38" s="73" t="s">
        <v>1060</v>
      </c>
      <c r="G38" s="4" t="s">
        <v>23</v>
      </c>
      <c r="H38" s="4" t="s">
        <v>495</v>
      </c>
      <c r="I38" s="5" t="s">
        <v>496</v>
      </c>
      <c r="J38" s="6" t="s">
        <v>1062</v>
      </c>
      <c r="K38" s="6" t="s">
        <v>1061</v>
      </c>
      <c r="L38" s="7" t="s">
        <v>1190</v>
      </c>
      <c r="M38" s="7" t="s">
        <v>1191</v>
      </c>
      <c r="N38" s="3" t="s">
        <v>1212</v>
      </c>
      <c r="O38" s="20"/>
      <c r="P38" s="20"/>
      <c r="Q38" s="20"/>
      <c r="R38" s="20" t="s">
        <v>1243</v>
      </c>
      <c r="S38" s="20"/>
      <c r="T38" s="20"/>
      <c r="U38" s="20"/>
      <c r="V38" s="22">
        <f t="shared" si="0"/>
        <v>4</v>
      </c>
      <c r="W38" s="60">
        <f>AVERAGE($V$38:$V$43)</f>
        <v>2.5</v>
      </c>
    </row>
    <row r="39" spans="1:23" ht="183.75" customHeight="1" x14ac:dyDescent="0.25">
      <c r="A39" s="74"/>
      <c r="B39" s="90"/>
      <c r="C39" s="80"/>
      <c r="D39" s="80"/>
      <c r="E39" s="80"/>
      <c r="F39" s="74"/>
      <c r="G39" s="65" t="s">
        <v>26</v>
      </c>
      <c r="H39" s="4" t="s">
        <v>497</v>
      </c>
      <c r="I39" s="5" t="s">
        <v>498</v>
      </c>
      <c r="J39" s="6" t="s">
        <v>1064</v>
      </c>
      <c r="K39" s="6" t="s">
        <v>1063</v>
      </c>
      <c r="L39" s="7" t="s">
        <v>1190</v>
      </c>
      <c r="M39" s="7" t="s">
        <v>1191</v>
      </c>
      <c r="N39" s="3"/>
      <c r="O39" s="20"/>
      <c r="P39" s="20"/>
      <c r="Q39" s="20" t="s">
        <v>1243</v>
      </c>
      <c r="R39" s="20"/>
      <c r="S39" s="20"/>
      <c r="T39" s="20"/>
      <c r="U39" s="20"/>
      <c r="V39" s="22">
        <f t="shared" si="0"/>
        <v>3</v>
      </c>
      <c r="W39" s="61"/>
    </row>
    <row r="40" spans="1:23" ht="182.25" customHeight="1" x14ac:dyDescent="0.25">
      <c r="A40" s="74"/>
      <c r="B40" s="90"/>
      <c r="C40" s="80"/>
      <c r="D40" s="80"/>
      <c r="E40" s="80"/>
      <c r="F40" s="74"/>
      <c r="G40" s="80"/>
      <c r="H40" s="4" t="s">
        <v>499</v>
      </c>
      <c r="I40" s="5" t="s">
        <v>500</v>
      </c>
      <c r="J40" s="6" t="s">
        <v>1066</v>
      </c>
      <c r="K40" s="6" t="s">
        <v>1065</v>
      </c>
      <c r="L40" s="7" t="s">
        <v>1190</v>
      </c>
      <c r="M40" s="7" t="s">
        <v>1191</v>
      </c>
      <c r="N40" s="3"/>
      <c r="O40" s="20"/>
      <c r="P40" s="20" t="s">
        <v>1243</v>
      </c>
      <c r="Q40" s="20"/>
      <c r="R40" s="20"/>
      <c r="S40" s="20"/>
      <c r="T40" s="20"/>
      <c r="U40" s="20"/>
      <c r="V40" s="22">
        <f t="shared" si="0"/>
        <v>2</v>
      </c>
      <c r="W40" s="61"/>
    </row>
    <row r="41" spans="1:23" ht="183" customHeight="1" x14ac:dyDescent="0.25">
      <c r="A41" s="74"/>
      <c r="B41" s="90"/>
      <c r="C41" s="80"/>
      <c r="D41" s="80"/>
      <c r="E41" s="80"/>
      <c r="F41" s="74"/>
      <c r="G41" s="80"/>
      <c r="H41" s="4" t="s">
        <v>501</v>
      </c>
      <c r="I41" s="5" t="s">
        <v>502</v>
      </c>
      <c r="J41" s="6" t="s">
        <v>1068</v>
      </c>
      <c r="K41" s="6" t="s">
        <v>1067</v>
      </c>
      <c r="L41" s="7" t="s">
        <v>1190</v>
      </c>
      <c r="M41" s="7" t="s">
        <v>1191</v>
      </c>
      <c r="N41" s="3"/>
      <c r="O41" s="20" t="s">
        <v>1243</v>
      </c>
      <c r="P41" s="20"/>
      <c r="Q41" s="20"/>
      <c r="R41" s="20"/>
      <c r="S41" s="20"/>
      <c r="T41" s="20"/>
      <c r="U41" s="20"/>
      <c r="V41" s="22">
        <f t="shared" si="0"/>
        <v>1</v>
      </c>
      <c r="W41" s="61"/>
    </row>
    <row r="42" spans="1:23" ht="183.75" customHeight="1" x14ac:dyDescent="0.25">
      <c r="A42" s="74"/>
      <c r="B42" s="90"/>
      <c r="C42" s="80"/>
      <c r="D42" s="80"/>
      <c r="E42" s="80"/>
      <c r="F42" s="74"/>
      <c r="G42" s="66"/>
      <c r="H42" s="4" t="s">
        <v>503</v>
      </c>
      <c r="I42" s="5" t="s">
        <v>504</v>
      </c>
      <c r="J42" s="6" t="s">
        <v>1070</v>
      </c>
      <c r="K42" s="6" t="s">
        <v>1069</v>
      </c>
      <c r="L42" s="7" t="s">
        <v>1190</v>
      </c>
      <c r="M42" s="7" t="s">
        <v>1191</v>
      </c>
      <c r="N42" s="3"/>
      <c r="O42" s="20"/>
      <c r="P42" s="20" t="s">
        <v>1243</v>
      </c>
      <c r="Q42" s="20"/>
      <c r="R42" s="20"/>
      <c r="S42" s="20"/>
      <c r="T42" s="20"/>
      <c r="U42" s="20"/>
      <c r="V42" s="22">
        <f t="shared" si="0"/>
        <v>2</v>
      </c>
      <c r="W42" s="61"/>
    </row>
    <row r="43" spans="1:23" ht="185.25" customHeight="1" x14ac:dyDescent="0.25">
      <c r="A43" s="74"/>
      <c r="B43" s="90"/>
      <c r="C43" s="66"/>
      <c r="D43" s="66"/>
      <c r="E43" s="66"/>
      <c r="F43" s="75"/>
      <c r="G43" s="4" t="s">
        <v>39</v>
      </c>
      <c r="H43" s="4" t="s">
        <v>505</v>
      </c>
      <c r="I43" s="5" t="s">
        <v>506</v>
      </c>
      <c r="J43" s="6" t="s">
        <v>1072</v>
      </c>
      <c r="K43" s="6" t="s">
        <v>1071</v>
      </c>
      <c r="L43" s="7" t="s">
        <v>1190</v>
      </c>
      <c r="M43" s="7" t="s">
        <v>1191</v>
      </c>
      <c r="N43" s="3"/>
      <c r="O43" s="20"/>
      <c r="P43" s="20"/>
      <c r="Q43" s="20" t="s">
        <v>1243</v>
      </c>
      <c r="R43" s="20"/>
      <c r="S43" s="20"/>
      <c r="T43" s="20"/>
      <c r="U43" s="20"/>
      <c r="V43" s="22">
        <f t="shared" si="0"/>
        <v>3</v>
      </c>
      <c r="W43" s="62"/>
    </row>
    <row r="44" spans="1:23" ht="140.25" x14ac:dyDescent="0.25">
      <c r="A44" s="74"/>
      <c r="B44" s="74"/>
      <c r="C44" s="65" t="s">
        <v>17</v>
      </c>
      <c r="D44" s="65" t="s">
        <v>16</v>
      </c>
      <c r="E44" s="65" t="s">
        <v>1252</v>
      </c>
      <c r="F44" s="73" t="s">
        <v>488</v>
      </c>
      <c r="G44" s="4" t="s">
        <v>23</v>
      </c>
      <c r="H44" s="4" t="s">
        <v>483</v>
      </c>
      <c r="I44" s="5" t="s">
        <v>484</v>
      </c>
      <c r="J44" s="6" t="s">
        <v>1050</v>
      </c>
      <c r="K44" s="6" t="s">
        <v>1049</v>
      </c>
      <c r="L44" s="7" t="s">
        <v>1169</v>
      </c>
      <c r="M44" s="7" t="s">
        <v>1170</v>
      </c>
      <c r="N44" s="3" t="s">
        <v>1213</v>
      </c>
      <c r="O44" s="21"/>
      <c r="P44" s="21"/>
      <c r="Q44" s="21"/>
      <c r="R44" s="21" t="s">
        <v>1243</v>
      </c>
      <c r="S44" s="21"/>
      <c r="T44" s="21"/>
      <c r="U44" s="21"/>
      <c r="V44" s="23">
        <f t="shared" si="0"/>
        <v>4</v>
      </c>
      <c r="W44" s="40">
        <f>AVERAGE(V44:V49)</f>
        <v>5.5</v>
      </c>
    </row>
    <row r="45" spans="1:23" ht="153" x14ac:dyDescent="0.25">
      <c r="A45" s="74"/>
      <c r="B45" s="74"/>
      <c r="C45" s="80"/>
      <c r="D45" s="80"/>
      <c r="E45" s="80"/>
      <c r="F45" s="74"/>
      <c r="G45" s="65" t="s">
        <v>26</v>
      </c>
      <c r="H45" s="4" t="s">
        <v>485</v>
      </c>
      <c r="I45" s="5" t="s">
        <v>486</v>
      </c>
      <c r="J45" s="6" t="s">
        <v>1052</v>
      </c>
      <c r="K45" s="6" t="s">
        <v>1051</v>
      </c>
      <c r="L45" s="7" t="s">
        <v>1168</v>
      </c>
      <c r="M45" s="7" t="s">
        <v>1167</v>
      </c>
      <c r="N45" s="3"/>
      <c r="O45" s="21"/>
      <c r="P45" s="21"/>
      <c r="Q45" s="21"/>
      <c r="R45" s="21"/>
      <c r="S45" s="21" t="s">
        <v>1243</v>
      </c>
      <c r="T45" s="21"/>
      <c r="U45" s="21"/>
      <c r="V45" s="23">
        <f t="shared" si="0"/>
        <v>5</v>
      </c>
      <c r="W45" s="63"/>
    </row>
    <row r="46" spans="1:23" ht="204" x14ac:dyDescent="0.25">
      <c r="A46" s="74"/>
      <c r="B46" s="74"/>
      <c r="C46" s="80"/>
      <c r="D46" s="80"/>
      <c r="E46" s="80"/>
      <c r="F46" s="74"/>
      <c r="G46" s="80"/>
      <c r="H46" s="4" t="s">
        <v>487</v>
      </c>
      <c r="I46" s="5" t="s">
        <v>488</v>
      </c>
      <c r="J46" s="6" t="s">
        <v>1054</v>
      </c>
      <c r="K46" s="6" t="s">
        <v>1053</v>
      </c>
      <c r="L46" s="7" t="s">
        <v>1168</v>
      </c>
      <c r="M46" s="7" t="s">
        <v>1167</v>
      </c>
      <c r="N46" s="3"/>
      <c r="O46" s="21"/>
      <c r="P46" s="21"/>
      <c r="Q46" s="21"/>
      <c r="R46" s="21"/>
      <c r="S46" s="21"/>
      <c r="T46" s="21" t="s">
        <v>1243</v>
      </c>
      <c r="U46" s="21"/>
      <c r="V46" s="23">
        <f t="shared" si="0"/>
        <v>6</v>
      </c>
      <c r="W46" s="63"/>
    </row>
    <row r="47" spans="1:23" ht="153" x14ac:dyDescent="0.25">
      <c r="A47" s="74"/>
      <c r="B47" s="74"/>
      <c r="C47" s="80"/>
      <c r="D47" s="80"/>
      <c r="E47" s="80"/>
      <c r="F47" s="74"/>
      <c r="G47" s="80"/>
      <c r="H47" s="4" t="s">
        <v>489</v>
      </c>
      <c r="I47" s="5" t="s">
        <v>490</v>
      </c>
      <c r="J47" s="6" t="s">
        <v>1056</v>
      </c>
      <c r="K47" s="6" t="s">
        <v>1055</v>
      </c>
      <c r="L47" s="7" t="s">
        <v>1168</v>
      </c>
      <c r="M47" s="7" t="s">
        <v>1167</v>
      </c>
      <c r="N47" s="3"/>
      <c r="O47" s="21"/>
      <c r="P47" s="21"/>
      <c r="Q47" s="21"/>
      <c r="R47" s="21"/>
      <c r="S47" s="21"/>
      <c r="T47" s="21"/>
      <c r="U47" s="21" t="s">
        <v>1243</v>
      </c>
      <c r="V47" s="23">
        <f t="shared" si="0"/>
        <v>7</v>
      </c>
      <c r="W47" s="63"/>
    </row>
    <row r="48" spans="1:23" ht="102" x14ac:dyDescent="0.25">
      <c r="A48" s="74"/>
      <c r="B48" s="74"/>
      <c r="C48" s="80"/>
      <c r="D48" s="80"/>
      <c r="E48" s="80"/>
      <c r="F48" s="74"/>
      <c r="G48" s="66"/>
      <c r="H48" s="4" t="s">
        <v>491</v>
      </c>
      <c r="I48" s="5" t="s">
        <v>492</v>
      </c>
      <c r="J48" s="6" t="s">
        <v>1058</v>
      </c>
      <c r="K48" s="6" t="s">
        <v>1057</v>
      </c>
      <c r="L48" s="7" t="s">
        <v>1169</v>
      </c>
      <c r="M48" s="7" t="s">
        <v>1170</v>
      </c>
      <c r="N48" s="3"/>
      <c r="O48" s="21"/>
      <c r="P48" s="21"/>
      <c r="Q48" s="21"/>
      <c r="R48" s="21"/>
      <c r="S48" s="21"/>
      <c r="T48" s="21" t="s">
        <v>1243</v>
      </c>
      <c r="U48" s="21"/>
      <c r="V48" s="23">
        <f t="shared" si="0"/>
        <v>6</v>
      </c>
      <c r="W48" s="63"/>
    </row>
    <row r="49" spans="1:23" ht="102" x14ac:dyDescent="0.25">
      <c r="A49" s="74"/>
      <c r="B49" s="74"/>
      <c r="C49" s="66"/>
      <c r="D49" s="66"/>
      <c r="E49" s="66"/>
      <c r="F49" s="75"/>
      <c r="G49" s="4" t="s">
        <v>39</v>
      </c>
      <c r="H49" s="4" t="s">
        <v>493</v>
      </c>
      <c r="I49" s="5" t="s">
        <v>494</v>
      </c>
      <c r="J49" s="6" t="s">
        <v>1059</v>
      </c>
      <c r="K49" s="6" t="s">
        <v>742</v>
      </c>
      <c r="L49" s="7" t="s">
        <v>1169</v>
      </c>
      <c r="M49" s="7" t="s">
        <v>1170</v>
      </c>
      <c r="N49" s="3"/>
      <c r="O49" s="21"/>
      <c r="P49" s="21"/>
      <c r="Q49" s="21"/>
      <c r="R49" s="21"/>
      <c r="S49" s="21" t="s">
        <v>1243</v>
      </c>
      <c r="T49" s="21"/>
      <c r="U49" s="21"/>
      <c r="V49" s="23">
        <f t="shared" si="0"/>
        <v>5</v>
      </c>
      <c r="W49" s="64"/>
    </row>
    <row r="50" spans="1:23" ht="140.25" x14ac:dyDescent="0.25">
      <c r="A50" s="74"/>
      <c r="B50" s="74"/>
      <c r="C50" s="65" t="s">
        <v>17</v>
      </c>
      <c r="D50" s="65" t="s">
        <v>1253</v>
      </c>
      <c r="E50" s="65" t="s">
        <v>1286</v>
      </c>
      <c r="F50" s="73" t="s">
        <v>1022</v>
      </c>
      <c r="G50" s="4" t="s">
        <v>23</v>
      </c>
      <c r="H50" s="4" t="s">
        <v>457</v>
      </c>
      <c r="I50" s="5" t="s">
        <v>458</v>
      </c>
      <c r="J50" s="6" t="s">
        <v>1024</v>
      </c>
      <c r="K50" s="6" t="s">
        <v>1023</v>
      </c>
      <c r="L50" s="7" t="s">
        <v>1172</v>
      </c>
      <c r="M50" s="7" t="s">
        <v>1171</v>
      </c>
      <c r="N50" s="3" t="s">
        <v>1214</v>
      </c>
      <c r="O50" s="20"/>
      <c r="P50" s="20"/>
      <c r="Q50" s="20"/>
      <c r="R50" s="20" t="s">
        <v>1243</v>
      </c>
      <c r="S50" s="20"/>
      <c r="T50" s="20"/>
      <c r="U50" s="20"/>
      <c r="V50" s="22">
        <f t="shared" si="0"/>
        <v>4</v>
      </c>
      <c r="W50" s="60">
        <f>AVERAGE(V50:V62)</f>
        <v>4</v>
      </c>
    </row>
    <row r="51" spans="1:23" ht="191.25" x14ac:dyDescent="0.25">
      <c r="A51" s="74"/>
      <c r="B51" s="74"/>
      <c r="C51" s="80"/>
      <c r="D51" s="80"/>
      <c r="E51" s="80"/>
      <c r="F51" s="74"/>
      <c r="G51" s="65" t="s">
        <v>26</v>
      </c>
      <c r="H51" s="4" t="s">
        <v>459</v>
      </c>
      <c r="I51" s="5" t="s">
        <v>460</v>
      </c>
      <c r="J51" s="6" t="s">
        <v>1026</v>
      </c>
      <c r="K51" s="6" t="s">
        <v>1025</v>
      </c>
      <c r="L51" s="7" t="s">
        <v>1173</v>
      </c>
      <c r="M51" s="7" t="s">
        <v>1171</v>
      </c>
      <c r="N51" s="3"/>
      <c r="O51" s="20"/>
      <c r="P51" s="20"/>
      <c r="Q51" s="20" t="s">
        <v>1243</v>
      </c>
      <c r="R51" s="20"/>
      <c r="S51" s="20"/>
      <c r="T51" s="20"/>
      <c r="U51" s="20"/>
      <c r="V51" s="22">
        <f t="shared" si="0"/>
        <v>3</v>
      </c>
      <c r="W51" s="61"/>
    </row>
    <row r="52" spans="1:23" ht="140.25" x14ac:dyDescent="0.25">
      <c r="A52" s="74"/>
      <c r="B52" s="74"/>
      <c r="C52" s="80"/>
      <c r="D52" s="80"/>
      <c r="E52" s="80"/>
      <c r="F52" s="74"/>
      <c r="G52" s="80"/>
      <c r="H52" s="4" t="s">
        <v>461</v>
      </c>
      <c r="I52" s="5" t="s">
        <v>462</v>
      </c>
      <c r="J52" s="6" t="s">
        <v>1028</v>
      </c>
      <c r="K52" s="6" t="s">
        <v>1027</v>
      </c>
      <c r="L52" s="7" t="s">
        <v>1173</v>
      </c>
      <c r="M52" s="7" t="s">
        <v>1171</v>
      </c>
      <c r="N52" s="3"/>
      <c r="O52" s="20"/>
      <c r="P52" s="20" t="s">
        <v>1243</v>
      </c>
      <c r="Q52" s="20"/>
      <c r="R52" s="20"/>
      <c r="S52" s="20"/>
      <c r="T52" s="20"/>
      <c r="U52" s="20"/>
      <c r="V52" s="22">
        <f t="shared" si="0"/>
        <v>2</v>
      </c>
      <c r="W52" s="61"/>
    </row>
    <row r="53" spans="1:23" ht="140.25" x14ac:dyDescent="0.25">
      <c r="A53" s="74"/>
      <c r="B53" s="74"/>
      <c r="C53" s="80"/>
      <c r="D53" s="80"/>
      <c r="E53" s="80"/>
      <c r="F53" s="74"/>
      <c r="G53" s="80"/>
      <c r="H53" s="4" t="s">
        <v>463</v>
      </c>
      <c r="I53" s="5" t="s">
        <v>464</v>
      </c>
      <c r="J53" s="6" t="s">
        <v>1030</v>
      </c>
      <c r="K53" s="6" t="s">
        <v>1029</v>
      </c>
      <c r="L53" s="7" t="s">
        <v>1173</v>
      </c>
      <c r="M53" s="7" t="s">
        <v>1171</v>
      </c>
      <c r="N53" s="3"/>
      <c r="O53" s="20" t="s">
        <v>1243</v>
      </c>
      <c r="P53" s="20"/>
      <c r="Q53" s="20"/>
      <c r="R53" s="20"/>
      <c r="S53" s="20"/>
      <c r="T53" s="20"/>
      <c r="U53" s="20"/>
      <c r="V53" s="22">
        <f t="shared" si="0"/>
        <v>1</v>
      </c>
      <c r="W53" s="61"/>
    </row>
    <row r="54" spans="1:23" ht="140.25" x14ac:dyDescent="0.25">
      <c r="A54" s="74"/>
      <c r="B54" s="74"/>
      <c r="C54" s="80"/>
      <c r="D54" s="80"/>
      <c r="E54" s="80"/>
      <c r="F54" s="74"/>
      <c r="G54" s="80"/>
      <c r="H54" s="4" t="s">
        <v>465</v>
      </c>
      <c r="I54" s="5" t="s">
        <v>466</v>
      </c>
      <c r="J54" s="6" t="s">
        <v>1032</v>
      </c>
      <c r="K54" s="6" t="s">
        <v>1031</v>
      </c>
      <c r="L54" s="7" t="s">
        <v>1173</v>
      </c>
      <c r="M54" s="7" t="s">
        <v>1171</v>
      </c>
      <c r="N54" s="3"/>
      <c r="O54" s="20"/>
      <c r="P54" s="20" t="s">
        <v>1243</v>
      </c>
      <c r="Q54" s="20"/>
      <c r="R54" s="20"/>
      <c r="S54" s="20"/>
      <c r="T54" s="20"/>
      <c r="U54" s="20"/>
      <c r="V54" s="22">
        <f t="shared" si="0"/>
        <v>2</v>
      </c>
      <c r="W54" s="61"/>
    </row>
    <row r="55" spans="1:23" ht="140.25" x14ac:dyDescent="0.25">
      <c r="A55" s="74"/>
      <c r="B55" s="74"/>
      <c r="C55" s="80"/>
      <c r="D55" s="80"/>
      <c r="E55" s="80"/>
      <c r="F55" s="74"/>
      <c r="G55" s="66"/>
      <c r="H55" s="4" t="s">
        <v>467</v>
      </c>
      <c r="I55" s="5" t="s">
        <v>468</v>
      </c>
      <c r="J55" s="6" t="s">
        <v>1034</v>
      </c>
      <c r="K55" s="6" t="s">
        <v>1033</v>
      </c>
      <c r="L55" s="7" t="s">
        <v>1173</v>
      </c>
      <c r="M55" s="7" t="s">
        <v>1171</v>
      </c>
      <c r="N55" s="3"/>
      <c r="O55" s="20"/>
      <c r="P55" s="20"/>
      <c r="Q55" s="20" t="s">
        <v>1243</v>
      </c>
      <c r="R55" s="20"/>
      <c r="S55" s="20"/>
      <c r="T55" s="20"/>
      <c r="U55" s="20"/>
      <c r="V55" s="22">
        <f t="shared" si="0"/>
        <v>3</v>
      </c>
      <c r="W55" s="61"/>
    </row>
    <row r="56" spans="1:23" ht="248.25" customHeight="1" x14ac:dyDescent="0.25">
      <c r="A56" s="74"/>
      <c r="B56" s="74"/>
      <c r="C56" s="80"/>
      <c r="D56" s="80"/>
      <c r="E56" s="80"/>
      <c r="F56" s="74"/>
      <c r="G56" s="65" t="s">
        <v>39</v>
      </c>
      <c r="H56" s="4" t="s">
        <v>469</v>
      </c>
      <c r="I56" s="5" t="s">
        <v>470</v>
      </c>
      <c r="J56" s="6" t="s">
        <v>1036</v>
      </c>
      <c r="K56" s="6" t="s">
        <v>1035</v>
      </c>
      <c r="L56" s="7" t="s">
        <v>1173</v>
      </c>
      <c r="M56" s="7" t="s">
        <v>1171</v>
      </c>
      <c r="N56" s="3"/>
      <c r="O56" s="20"/>
      <c r="P56" s="20"/>
      <c r="Q56" s="20"/>
      <c r="R56" s="20" t="s">
        <v>1243</v>
      </c>
      <c r="S56" s="20"/>
      <c r="T56" s="20"/>
      <c r="U56" s="20"/>
      <c r="V56" s="22">
        <f t="shared" si="0"/>
        <v>4</v>
      </c>
      <c r="W56" s="61"/>
    </row>
    <row r="57" spans="1:23" ht="140.25" x14ac:dyDescent="0.25">
      <c r="A57" s="74"/>
      <c r="B57" s="74"/>
      <c r="C57" s="80"/>
      <c r="D57" s="80"/>
      <c r="E57" s="80"/>
      <c r="F57" s="74"/>
      <c r="G57" s="80"/>
      <c r="H57" s="4" t="s">
        <v>471</v>
      </c>
      <c r="I57" s="5" t="s">
        <v>472</v>
      </c>
      <c r="J57" s="6" t="s">
        <v>1038</v>
      </c>
      <c r="K57" s="6" t="s">
        <v>1037</v>
      </c>
      <c r="L57" s="7" t="s">
        <v>1173</v>
      </c>
      <c r="M57" s="7" t="s">
        <v>1171</v>
      </c>
      <c r="N57" s="3"/>
      <c r="O57" s="20"/>
      <c r="P57" s="20"/>
      <c r="Q57" s="20"/>
      <c r="R57" s="20"/>
      <c r="S57" s="20" t="s">
        <v>1243</v>
      </c>
      <c r="T57" s="20"/>
      <c r="U57" s="20"/>
      <c r="V57" s="22">
        <f t="shared" si="0"/>
        <v>5</v>
      </c>
      <c r="W57" s="61"/>
    </row>
    <row r="58" spans="1:23" ht="140.25" x14ac:dyDescent="0.25">
      <c r="A58" s="74"/>
      <c r="B58" s="74"/>
      <c r="C58" s="80"/>
      <c r="D58" s="80"/>
      <c r="E58" s="80"/>
      <c r="F58" s="74"/>
      <c r="G58" s="80"/>
      <c r="H58" s="4" t="s">
        <v>473</v>
      </c>
      <c r="I58" s="5" t="s">
        <v>474</v>
      </c>
      <c r="J58" s="6" t="s">
        <v>1040</v>
      </c>
      <c r="K58" s="6" t="s">
        <v>1039</v>
      </c>
      <c r="L58" s="7" t="s">
        <v>1173</v>
      </c>
      <c r="M58" s="7" t="s">
        <v>1171</v>
      </c>
      <c r="N58" s="3"/>
      <c r="O58" s="20"/>
      <c r="P58" s="20"/>
      <c r="Q58" s="20"/>
      <c r="R58" s="20"/>
      <c r="S58" s="20"/>
      <c r="T58" s="20" t="s">
        <v>1243</v>
      </c>
      <c r="U58" s="20"/>
      <c r="V58" s="22">
        <f t="shared" si="0"/>
        <v>6</v>
      </c>
      <c r="W58" s="61"/>
    </row>
    <row r="59" spans="1:23" ht="140.25" x14ac:dyDescent="0.25">
      <c r="A59" s="74"/>
      <c r="B59" s="74"/>
      <c r="C59" s="80"/>
      <c r="D59" s="80"/>
      <c r="E59" s="80"/>
      <c r="F59" s="74"/>
      <c r="G59" s="80"/>
      <c r="H59" s="4" t="s">
        <v>475</v>
      </c>
      <c r="I59" s="5" t="s">
        <v>476</v>
      </c>
      <c r="J59" s="6" t="s">
        <v>1041</v>
      </c>
      <c r="K59" s="6" t="s">
        <v>1042</v>
      </c>
      <c r="L59" s="7" t="s">
        <v>1173</v>
      </c>
      <c r="M59" s="7" t="s">
        <v>1171</v>
      </c>
      <c r="N59" s="3"/>
      <c r="O59" s="20"/>
      <c r="P59" s="20"/>
      <c r="Q59" s="20"/>
      <c r="R59" s="20"/>
      <c r="S59" s="20"/>
      <c r="T59" s="20"/>
      <c r="U59" s="20" t="s">
        <v>1243</v>
      </c>
      <c r="V59" s="22">
        <f t="shared" si="0"/>
        <v>7</v>
      </c>
      <c r="W59" s="61"/>
    </row>
    <row r="60" spans="1:23" ht="140.25" x14ac:dyDescent="0.25">
      <c r="A60" s="74"/>
      <c r="B60" s="74"/>
      <c r="C60" s="80"/>
      <c r="D60" s="80"/>
      <c r="E60" s="80"/>
      <c r="F60" s="74"/>
      <c r="G60" s="80"/>
      <c r="H60" s="4" t="s">
        <v>477</v>
      </c>
      <c r="I60" s="5" t="s">
        <v>478</v>
      </c>
      <c r="J60" s="6" t="s">
        <v>1044</v>
      </c>
      <c r="K60" s="6" t="s">
        <v>1043</v>
      </c>
      <c r="L60" s="7" t="s">
        <v>1173</v>
      </c>
      <c r="M60" s="7" t="s">
        <v>1171</v>
      </c>
      <c r="N60" s="3"/>
      <c r="O60" s="20"/>
      <c r="P60" s="20"/>
      <c r="Q60" s="20"/>
      <c r="R60" s="20"/>
      <c r="S60" s="20"/>
      <c r="T60" s="20" t="s">
        <v>1243</v>
      </c>
      <c r="U60" s="20"/>
      <c r="V60" s="22">
        <f t="shared" si="0"/>
        <v>6</v>
      </c>
      <c r="W60" s="61"/>
    </row>
    <row r="61" spans="1:23" ht="216.75" x14ac:dyDescent="0.25">
      <c r="A61" s="74"/>
      <c r="B61" s="74"/>
      <c r="C61" s="80"/>
      <c r="D61" s="80"/>
      <c r="E61" s="80"/>
      <c r="F61" s="74"/>
      <c r="G61" s="80"/>
      <c r="H61" s="4" t="s">
        <v>479</v>
      </c>
      <c r="I61" s="5" t="s">
        <v>480</v>
      </c>
      <c r="J61" s="6" t="s">
        <v>1046</v>
      </c>
      <c r="K61" s="6" t="s">
        <v>1045</v>
      </c>
      <c r="L61" s="7" t="s">
        <v>1173</v>
      </c>
      <c r="M61" s="7" t="s">
        <v>1171</v>
      </c>
      <c r="N61" s="3"/>
      <c r="O61" s="20"/>
      <c r="P61" s="20"/>
      <c r="Q61" s="20"/>
      <c r="R61" s="20"/>
      <c r="S61" s="20" t="s">
        <v>1243</v>
      </c>
      <c r="T61" s="20"/>
      <c r="U61" s="20"/>
      <c r="V61" s="22">
        <f t="shared" si="0"/>
        <v>5</v>
      </c>
      <c r="W61" s="61"/>
    </row>
    <row r="62" spans="1:23" ht="140.25" x14ac:dyDescent="0.25">
      <c r="A62" s="74"/>
      <c r="B62" s="74"/>
      <c r="C62" s="66"/>
      <c r="D62" s="66"/>
      <c r="E62" s="66"/>
      <c r="F62" s="75"/>
      <c r="G62" s="66"/>
      <c r="H62" s="4" t="s">
        <v>481</v>
      </c>
      <c r="I62" s="5" t="s">
        <v>482</v>
      </c>
      <c r="J62" s="6" t="s">
        <v>1048</v>
      </c>
      <c r="K62" s="6" t="s">
        <v>1047</v>
      </c>
      <c r="L62" s="7" t="s">
        <v>1173</v>
      </c>
      <c r="M62" s="7" t="s">
        <v>1171</v>
      </c>
      <c r="N62" s="3"/>
      <c r="O62" s="20"/>
      <c r="P62" s="20"/>
      <c r="Q62" s="20"/>
      <c r="R62" s="20" t="s">
        <v>1243</v>
      </c>
      <c r="S62" s="20"/>
      <c r="T62" s="20"/>
      <c r="U62" s="20"/>
      <c r="V62" s="22">
        <f t="shared" si="0"/>
        <v>4</v>
      </c>
      <c r="W62" s="62"/>
    </row>
    <row r="63" spans="1:23" ht="191.25" x14ac:dyDescent="0.25">
      <c r="A63" s="74"/>
      <c r="B63" s="74"/>
      <c r="C63" s="65" t="s">
        <v>17</v>
      </c>
      <c r="D63" s="65" t="s">
        <v>1254</v>
      </c>
      <c r="E63" s="65" t="s">
        <v>1287</v>
      </c>
      <c r="F63" s="73" t="s">
        <v>1242</v>
      </c>
      <c r="G63" s="65" t="s">
        <v>23</v>
      </c>
      <c r="H63" s="4" t="s">
        <v>443</v>
      </c>
      <c r="I63" s="5" t="s">
        <v>444</v>
      </c>
      <c r="J63" s="6" t="s">
        <v>1009</v>
      </c>
      <c r="K63" s="6" t="s">
        <v>1008</v>
      </c>
      <c r="L63" s="7" t="s">
        <v>1190</v>
      </c>
      <c r="M63" s="7" t="s">
        <v>1192</v>
      </c>
      <c r="N63" s="3" t="s">
        <v>1215</v>
      </c>
      <c r="O63" s="21"/>
      <c r="P63" s="21"/>
      <c r="Q63" s="21" t="s">
        <v>1243</v>
      </c>
      <c r="R63" s="21"/>
      <c r="S63" s="21"/>
      <c r="T63" s="21"/>
      <c r="U63" s="21"/>
      <c r="V63" s="23">
        <f t="shared" si="0"/>
        <v>3</v>
      </c>
      <c r="W63" s="40">
        <f>AVERAGE(V63:V69)</f>
        <v>2.8571428571428572</v>
      </c>
    </row>
    <row r="64" spans="1:23" ht="191.25" x14ac:dyDescent="0.25">
      <c r="A64" s="74"/>
      <c r="B64" s="80"/>
      <c r="C64" s="80"/>
      <c r="D64" s="80"/>
      <c r="E64" s="80"/>
      <c r="F64" s="74"/>
      <c r="G64" s="66"/>
      <c r="H64" s="4" t="s">
        <v>445</v>
      </c>
      <c r="I64" s="5" t="s">
        <v>446</v>
      </c>
      <c r="J64" s="6" t="s">
        <v>1011</v>
      </c>
      <c r="K64" s="6" t="s">
        <v>1010</v>
      </c>
      <c r="L64" s="7" t="s">
        <v>1190</v>
      </c>
      <c r="M64" s="7" t="s">
        <v>1192</v>
      </c>
      <c r="N64" s="3"/>
      <c r="O64" s="21"/>
      <c r="P64" s="21" t="s">
        <v>1243</v>
      </c>
      <c r="Q64" s="21"/>
      <c r="R64" s="21"/>
      <c r="S64" s="21"/>
      <c r="T64" s="21"/>
      <c r="U64" s="21"/>
      <c r="V64" s="23">
        <f t="shared" si="0"/>
        <v>2</v>
      </c>
      <c r="W64" s="63"/>
    </row>
    <row r="65" spans="1:23" ht="204" x14ac:dyDescent="0.25">
      <c r="A65" s="74"/>
      <c r="B65" s="80"/>
      <c r="C65" s="80"/>
      <c r="D65" s="80"/>
      <c r="E65" s="80"/>
      <c r="F65" s="74"/>
      <c r="G65" s="65" t="s">
        <v>26</v>
      </c>
      <c r="H65" s="4" t="s">
        <v>447</v>
      </c>
      <c r="I65" s="5" t="s">
        <v>448</v>
      </c>
      <c r="J65" s="6" t="s">
        <v>1012</v>
      </c>
      <c r="K65" s="6" t="s">
        <v>1013</v>
      </c>
      <c r="L65" s="7" t="s">
        <v>1190</v>
      </c>
      <c r="M65" s="7" t="s">
        <v>1192</v>
      </c>
      <c r="N65" s="3"/>
      <c r="O65" s="21" t="s">
        <v>1243</v>
      </c>
      <c r="P65" s="21"/>
      <c r="Q65" s="21"/>
      <c r="R65" s="21"/>
      <c r="S65" s="21"/>
      <c r="T65" s="21"/>
      <c r="U65" s="21"/>
      <c r="V65" s="23">
        <f t="shared" si="0"/>
        <v>1</v>
      </c>
      <c r="W65" s="63"/>
    </row>
    <row r="66" spans="1:23" ht="191.25" x14ac:dyDescent="0.25">
      <c r="A66" s="74"/>
      <c r="B66" s="80"/>
      <c r="C66" s="80"/>
      <c r="D66" s="80"/>
      <c r="E66" s="80"/>
      <c r="F66" s="74"/>
      <c r="G66" s="80"/>
      <c r="H66" s="4" t="s">
        <v>449</v>
      </c>
      <c r="I66" s="5" t="s">
        <v>450</v>
      </c>
      <c r="J66" s="6" t="s">
        <v>1015</v>
      </c>
      <c r="K66" s="6" t="s">
        <v>1014</v>
      </c>
      <c r="L66" s="7" t="s">
        <v>1190</v>
      </c>
      <c r="M66" s="7" t="s">
        <v>1192</v>
      </c>
      <c r="N66" s="3"/>
      <c r="O66" s="21"/>
      <c r="P66" s="21" t="s">
        <v>1243</v>
      </c>
      <c r="Q66" s="21"/>
      <c r="R66" s="21"/>
      <c r="S66" s="21"/>
      <c r="T66" s="21"/>
      <c r="U66" s="21"/>
      <c r="V66" s="23">
        <f t="shared" si="0"/>
        <v>2</v>
      </c>
      <c r="W66" s="63"/>
    </row>
    <row r="67" spans="1:23" ht="191.25" x14ac:dyDescent="0.25">
      <c r="A67" s="74"/>
      <c r="B67" s="80"/>
      <c r="C67" s="80"/>
      <c r="D67" s="80"/>
      <c r="E67" s="80"/>
      <c r="F67" s="74"/>
      <c r="G67" s="66"/>
      <c r="H67" s="4" t="s">
        <v>451</v>
      </c>
      <c r="I67" s="5" t="s">
        <v>452</v>
      </c>
      <c r="J67" s="6" t="s">
        <v>1016</v>
      </c>
      <c r="K67" s="6" t="s">
        <v>1017</v>
      </c>
      <c r="L67" s="7" t="s">
        <v>1190</v>
      </c>
      <c r="M67" s="7" t="s">
        <v>1192</v>
      </c>
      <c r="N67" s="3"/>
      <c r="O67" s="21"/>
      <c r="P67" s="21"/>
      <c r="Q67" s="21" t="s">
        <v>1243</v>
      </c>
      <c r="R67" s="21"/>
      <c r="S67" s="21"/>
      <c r="T67" s="21"/>
      <c r="U67" s="21"/>
      <c r="V67" s="23">
        <f t="shared" si="0"/>
        <v>3</v>
      </c>
      <c r="W67" s="63"/>
    </row>
    <row r="68" spans="1:23" ht="191.25" x14ac:dyDescent="0.25">
      <c r="A68" s="74"/>
      <c r="B68" s="80"/>
      <c r="C68" s="80"/>
      <c r="D68" s="80"/>
      <c r="E68" s="80"/>
      <c r="F68" s="74"/>
      <c r="G68" s="65" t="s">
        <v>39</v>
      </c>
      <c r="H68" s="4" t="s">
        <v>453</v>
      </c>
      <c r="I68" s="5" t="s">
        <v>454</v>
      </c>
      <c r="J68" s="6" t="s">
        <v>1018</v>
      </c>
      <c r="K68" s="6" t="s">
        <v>1019</v>
      </c>
      <c r="L68" s="7" t="s">
        <v>1190</v>
      </c>
      <c r="M68" s="7" t="s">
        <v>1192</v>
      </c>
      <c r="N68" s="3"/>
      <c r="O68" s="21"/>
      <c r="P68" s="21"/>
      <c r="Q68" s="21"/>
      <c r="R68" s="21" t="s">
        <v>1243</v>
      </c>
      <c r="S68" s="21"/>
      <c r="T68" s="21"/>
      <c r="U68" s="21"/>
      <c r="V68" s="23">
        <f t="shared" si="0"/>
        <v>4</v>
      </c>
      <c r="W68" s="63"/>
    </row>
    <row r="69" spans="1:23" ht="229.5" x14ac:dyDescent="0.25">
      <c r="A69" s="74"/>
      <c r="B69" s="66"/>
      <c r="C69" s="66"/>
      <c r="D69" s="66"/>
      <c r="E69" s="66"/>
      <c r="F69" s="75"/>
      <c r="G69" s="66"/>
      <c r="H69" s="4" t="s">
        <v>455</v>
      </c>
      <c r="I69" s="5" t="s">
        <v>456</v>
      </c>
      <c r="J69" s="6" t="s">
        <v>1021</v>
      </c>
      <c r="K69" s="6" t="s">
        <v>1020</v>
      </c>
      <c r="L69" s="7" t="s">
        <v>1190</v>
      </c>
      <c r="M69" s="7" t="s">
        <v>1192</v>
      </c>
      <c r="N69" s="3"/>
      <c r="O69" s="21"/>
      <c r="P69" s="21"/>
      <c r="Q69" s="21"/>
      <c r="R69" s="21"/>
      <c r="S69" s="21" t="s">
        <v>1243</v>
      </c>
      <c r="T69" s="21"/>
      <c r="U69" s="21"/>
      <c r="V69" s="23">
        <f t="shared" si="0"/>
        <v>5</v>
      </c>
      <c r="W69" s="64"/>
    </row>
    <row r="70" spans="1:23" ht="153" x14ac:dyDescent="0.25">
      <c r="A70" s="74"/>
      <c r="B70" s="65" t="s">
        <v>6</v>
      </c>
      <c r="C70" s="65" t="s">
        <v>1241</v>
      </c>
      <c r="D70" s="65" t="s">
        <v>1255</v>
      </c>
      <c r="E70" s="65" t="s">
        <v>1288</v>
      </c>
      <c r="F70" s="73" t="s">
        <v>991</v>
      </c>
      <c r="G70" s="65" t="s">
        <v>23</v>
      </c>
      <c r="H70" s="4" t="s">
        <v>427</v>
      </c>
      <c r="I70" s="5" t="s">
        <v>428</v>
      </c>
      <c r="J70" s="6" t="s">
        <v>993</v>
      </c>
      <c r="K70" s="6" t="s">
        <v>992</v>
      </c>
      <c r="L70" s="7" t="s">
        <v>1174</v>
      </c>
      <c r="M70" s="7" t="s">
        <v>1171</v>
      </c>
      <c r="N70" s="3" t="s">
        <v>1216</v>
      </c>
      <c r="O70" s="20"/>
      <c r="P70" s="20"/>
      <c r="Q70" s="20"/>
      <c r="R70" s="20"/>
      <c r="S70" s="20"/>
      <c r="T70" s="20" t="s">
        <v>1243</v>
      </c>
      <c r="U70" s="20"/>
      <c r="V70" s="22">
        <f t="shared" ref="V70:V133" si="1">IF(ISERROR(MATCH("x",O70:U70)),0,MATCH("x",O70:U70))</f>
        <v>6</v>
      </c>
      <c r="W70" s="60">
        <f>AVERAGE(V70:V77)</f>
        <v>4.25</v>
      </c>
    </row>
    <row r="71" spans="1:23" ht="153" x14ac:dyDescent="0.25">
      <c r="A71" s="80"/>
      <c r="B71" s="80"/>
      <c r="C71" s="80"/>
      <c r="D71" s="80"/>
      <c r="E71" s="80"/>
      <c r="F71" s="74"/>
      <c r="G71" s="80"/>
      <c r="H71" s="4" t="s">
        <v>429</v>
      </c>
      <c r="I71" s="5" t="s">
        <v>430</v>
      </c>
      <c r="J71" s="6" t="s">
        <v>995</v>
      </c>
      <c r="K71" s="6" t="s">
        <v>994</v>
      </c>
      <c r="L71" s="7" t="s">
        <v>1174</v>
      </c>
      <c r="M71" s="7" t="s">
        <v>1171</v>
      </c>
      <c r="N71" s="3"/>
      <c r="O71" s="20"/>
      <c r="P71" s="20"/>
      <c r="Q71" s="20"/>
      <c r="R71" s="20"/>
      <c r="S71" s="20"/>
      <c r="T71" s="20"/>
      <c r="U71" s="20" t="s">
        <v>1243</v>
      </c>
      <c r="V71" s="22">
        <f t="shared" si="1"/>
        <v>7</v>
      </c>
      <c r="W71" s="61"/>
    </row>
    <row r="72" spans="1:23" ht="153" x14ac:dyDescent="0.25">
      <c r="A72" s="80"/>
      <c r="B72" s="80"/>
      <c r="C72" s="80"/>
      <c r="D72" s="80"/>
      <c r="E72" s="80"/>
      <c r="F72" s="74"/>
      <c r="G72" s="80"/>
      <c r="H72" s="4" t="s">
        <v>431</v>
      </c>
      <c r="I72" s="5" t="s">
        <v>432</v>
      </c>
      <c r="J72" s="6" t="s">
        <v>997</v>
      </c>
      <c r="K72" s="6" t="s">
        <v>996</v>
      </c>
      <c r="L72" s="7" t="s">
        <v>1174</v>
      </c>
      <c r="M72" s="7" t="s">
        <v>1171</v>
      </c>
      <c r="N72" s="3"/>
      <c r="O72" s="20"/>
      <c r="P72" s="20"/>
      <c r="Q72" s="20"/>
      <c r="R72" s="20"/>
      <c r="S72" s="20"/>
      <c r="T72" s="20" t="s">
        <v>1243</v>
      </c>
      <c r="U72" s="20"/>
      <c r="V72" s="22">
        <f t="shared" si="1"/>
        <v>6</v>
      </c>
      <c r="W72" s="61"/>
    </row>
    <row r="73" spans="1:23" ht="153" x14ac:dyDescent="0.25">
      <c r="A73" s="80"/>
      <c r="B73" s="80"/>
      <c r="C73" s="80"/>
      <c r="D73" s="80"/>
      <c r="E73" s="80"/>
      <c r="F73" s="74"/>
      <c r="G73" s="66"/>
      <c r="H73" s="4" t="s">
        <v>433</v>
      </c>
      <c r="I73" s="5" t="s">
        <v>434</v>
      </c>
      <c r="J73" s="6" t="s">
        <v>999</v>
      </c>
      <c r="K73" s="6" t="s">
        <v>998</v>
      </c>
      <c r="L73" s="7" t="s">
        <v>1174</v>
      </c>
      <c r="M73" s="7" t="s">
        <v>1171</v>
      </c>
      <c r="N73" s="3"/>
      <c r="O73" s="20"/>
      <c r="P73" s="20"/>
      <c r="Q73" s="20"/>
      <c r="R73" s="20"/>
      <c r="S73" s="20" t="s">
        <v>1243</v>
      </c>
      <c r="T73" s="20"/>
      <c r="U73" s="20"/>
      <c r="V73" s="22">
        <f t="shared" si="1"/>
        <v>5</v>
      </c>
      <c r="W73" s="61"/>
    </row>
    <row r="74" spans="1:23" ht="197.25" customHeight="1" x14ac:dyDescent="0.25">
      <c r="A74" s="80"/>
      <c r="B74" s="80"/>
      <c r="C74" s="80"/>
      <c r="D74" s="80"/>
      <c r="E74" s="80"/>
      <c r="F74" s="74"/>
      <c r="G74" s="65" t="s">
        <v>26</v>
      </c>
      <c r="H74" s="4" t="s">
        <v>435</v>
      </c>
      <c r="I74" s="5" t="s">
        <v>436</v>
      </c>
      <c r="J74" s="6" t="s">
        <v>1001</v>
      </c>
      <c r="K74" s="6" t="s">
        <v>1000</v>
      </c>
      <c r="L74" s="7" t="s">
        <v>1174</v>
      </c>
      <c r="M74" s="7" t="s">
        <v>1171</v>
      </c>
      <c r="N74" s="3"/>
      <c r="O74" s="20"/>
      <c r="P74" s="20"/>
      <c r="Q74" s="20"/>
      <c r="R74" s="20" t="s">
        <v>1243</v>
      </c>
      <c r="S74" s="20"/>
      <c r="T74" s="20"/>
      <c r="U74" s="20"/>
      <c r="V74" s="22">
        <f t="shared" si="1"/>
        <v>4</v>
      </c>
      <c r="W74" s="61"/>
    </row>
    <row r="75" spans="1:23" ht="207" customHeight="1" x14ac:dyDescent="0.25">
      <c r="A75" s="80"/>
      <c r="B75" s="80"/>
      <c r="C75" s="80"/>
      <c r="D75" s="80"/>
      <c r="E75" s="80"/>
      <c r="F75" s="74"/>
      <c r="G75" s="80"/>
      <c r="H75" s="4" t="s">
        <v>437</v>
      </c>
      <c r="I75" s="5" t="s">
        <v>438</v>
      </c>
      <c r="J75" s="6" t="s">
        <v>1003</v>
      </c>
      <c r="K75" s="6" t="s">
        <v>1002</v>
      </c>
      <c r="L75" s="7" t="s">
        <v>1174</v>
      </c>
      <c r="M75" s="7" t="s">
        <v>1171</v>
      </c>
      <c r="N75" s="3"/>
      <c r="O75" s="20"/>
      <c r="P75" s="20"/>
      <c r="Q75" s="20" t="s">
        <v>1243</v>
      </c>
      <c r="R75" s="20"/>
      <c r="S75" s="20"/>
      <c r="T75" s="20"/>
      <c r="U75" s="20"/>
      <c r="V75" s="22">
        <f t="shared" si="1"/>
        <v>3</v>
      </c>
      <c r="W75" s="61"/>
    </row>
    <row r="76" spans="1:23" ht="382.5" x14ac:dyDescent="0.25">
      <c r="A76" s="80"/>
      <c r="B76" s="80"/>
      <c r="C76" s="80"/>
      <c r="D76" s="80"/>
      <c r="E76" s="80"/>
      <c r="F76" s="74"/>
      <c r="G76" s="80"/>
      <c r="H76" s="4" t="s">
        <v>439</v>
      </c>
      <c r="I76" s="5" t="s">
        <v>440</v>
      </c>
      <c r="J76" s="6" t="s">
        <v>1005</v>
      </c>
      <c r="K76" s="6" t="s">
        <v>1004</v>
      </c>
      <c r="L76" s="7" t="s">
        <v>1174</v>
      </c>
      <c r="M76" s="7" t="s">
        <v>1171</v>
      </c>
      <c r="N76" s="3"/>
      <c r="O76" s="20"/>
      <c r="P76" s="20" t="s">
        <v>1243</v>
      </c>
      <c r="Q76" s="20"/>
      <c r="R76" s="20"/>
      <c r="S76" s="20"/>
      <c r="T76" s="20"/>
      <c r="U76" s="20"/>
      <c r="V76" s="22">
        <f t="shared" si="1"/>
        <v>2</v>
      </c>
      <c r="W76" s="61"/>
    </row>
    <row r="77" spans="1:23" ht="242.25" x14ac:dyDescent="0.25">
      <c r="A77" s="66"/>
      <c r="B77" s="66"/>
      <c r="C77" s="66"/>
      <c r="D77" s="66"/>
      <c r="E77" s="66"/>
      <c r="F77" s="75"/>
      <c r="G77" s="66"/>
      <c r="H77" s="4" t="s">
        <v>441</v>
      </c>
      <c r="I77" s="5" t="s">
        <v>442</v>
      </c>
      <c r="J77" s="6" t="s">
        <v>1007</v>
      </c>
      <c r="K77" s="6" t="s">
        <v>1006</v>
      </c>
      <c r="L77" s="7" t="s">
        <v>1174</v>
      </c>
      <c r="M77" s="7" t="s">
        <v>1171</v>
      </c>
      <c r="N77" s="3"/>
      <c r="O77" s="20" t="s">
        <v>1243</v>
      </c>
      <c r="P77" s="20"/>
      <c r="Q77" s="20"/>
      <c r="R77" s="20"/>
      <c r="S77" s="20"/>
      <c r="T77" s="20"/>
      <c r="U77" s="20"/>
      <c r="V77" s="22">
        <f t="shared" si="1"/>
        <v>1</v>
      </c>
      <c r="W77" s="62"/>
    </row>
    <row r="78" spans="1:23" ht="183" customHeight="1" x14ac:dyDescent="0.25">
      <c r="A78" s="83" t="s">
        <v>1</v>
      </c>
      <c r="B78" s="83" t="s">
        <v>7</v>
      </c>
      <c r="C78" s="83" t="s">
        <v>1239</v>
      </c>
      <c r="D78" s="83" t="s">
        <v>1256</v>
      </c>
      <c r="E78" s="83" t="s">
        <v>1276</v>
      </c>
      <c r="F78" s="76" t="s">
        <v>976</v>
      </c>
      <c r="G78" s="9" t="s">
        <v>23</v>
      </c>
      <c r="H78" s="9" t="s">
        <v>413</v>
      </c>
      <c r="I78" s="10" t="s">
        <v>414</v>
      </c>
      <c r="J78" s="11" t="s">
        <v>978</v>
      </c>
      <c r="K78" s="11" t="s">
        <v>977</v>
      </c>
      <c r="L78" s="7" t="s">
        <v>1177</v>
      </c>
      <c r="M78" s="7" t="s">
        <v>1175</v>
      </c>
      <c r="N78" s="3" t="s">
        <v>1217</v>
      </c>
      <c r="O78" s="21"/>
      <c r="P78" s="21" t="s">
        <v>1243</v>
      </c>
      <c r="Q78" s="21"/>
      <c r="R78" s="21"/>
      <c r="S78" s="21"/>
      <c r="T78" s="21"/>
      <c r="U78" s="21"/>
      <c r="V78" s="23">
        <f t="shared" si="1"/>
        <v>2</v>
      </c>
      <c r="W78" s="40">
        <f>AVERAGE(V78:V84)</f>
        <v>4.7142857142857144</v>
      </c>
    </row>
    <row r="79" spans="1:23" ht="114.75" x14ac:dyDescent="0.25">
      <c r="A79" s="84"/>
      <c r="B79" s="84"/>
      <c r="C79" s="80"/>
      <c r="D79" s="80"/>
      <c r="E79" s="80"/>
      <c r="F79" s="77"/>
      <c r="G79" s="83" t="s">
        <v>26</v>
      </c>
      <c r="H79" s="9" t="s">
        <v>415</v>
      </c>
      <c r="I79" s="10" t="s">
        <v>416</v>
      </c>
      <c r="J79" s="11" t="s">
        <v>980</v>
      </c>
      <c r="K79" s="11" t="s">
        <v>979</v>
      </c>
      <c r="L79" s="7" t="s">
        <v>1177</v>
      </c>
      <c r="M79" s="7" t="s">
        <v>1147</v>
      </c>
      <c r="N79" s="3"/>
      <c r="O79" s="21"/>
      <c r="P79" s="21"/>
      <c r="Q79" s="21" t="s">
        <v>1243</v>
      </c>
      <c r="R79" s="21"/>
      <c r="S79" s="21"/>
      <c r="T79" s="21"/>
      <c r="U79" s="21"/>
      <c r="V79" s="23">
        <f t="shared" si="1"/>
        <v>3</v>
      </c>
      <c r="W79" s="63"/>
    </row>
    <row r="80" spans="1:23" ht="255" x14ac:dyDescent="0.25">
      <c r="A80" s="84"/>
      <c r="B80" s="84"/>
      <c r="C80" s="80"/>
      <c r="D80" s="80"/>
      <c r="E80" s="80"/>
      <c r="F80" s="77"/>
      <c r="G80" s="80"/>
      <c r="H80" s="9" t="s">
        <v>417</v>
      </c>
      <c r="I80" s="10" t="s">
        <v>418</v>
      </c>
      <c r="J80" s="11" t="s">
        <v>982</v>
      </c>
      <c r="K80" s="11" t="s">
        <v>981</v>
      </c>
      <c r="L80" s="7" t="s">
        <v>1153</v>
      </c>
      <c r="M80" s="7" t="s">
        <v>1154</v>
      </c>
      <c r="N80" s="3"/>
      <c r="O80" s="21"/>
      <c r="P80" s="21"/>
      <c r="Q80" s="21"/>
      <c r="R80" s="21" t="s">
        <v>1243</v>
      </c>
      <c r="S80" s="21"/>
      <c r="T80" s="21"/>
      <c r="U80" s="21"/>
      <c r="V80" s="23">
        <f t="shared" si="1"/>
        <v>4</v>
      </c>
      <c r="W80" s="63"/>
    </row>
    <row r="81" spans="1:23" ht="231.75" customHeight="1" x14ac:dyDescent="0.25">
      <c r="A81" s="84"/>
      <c r="B81" s="84"/>
      <c r="C81" s="80"/>
      <c r="D81" s="80"/>
      <c r="E81" s="80"/>
      <c r="F81" s="77"/>
      <c r="G81" s="66"/>
      <c r="H81" s="9" t="s">
        <v>419</v>
      </c>
      <c r="I81" s="10" t="s">
        <v>420</v>
      </c>
      <c r="J81" s="11" t="s">
        <v>984</v>
      </c>
      <c r="K81" s="11" t="s">
        <v>983</v>
      </c>
      <c r="L81" s="7" t="s">
        <v>1153</v>
      </c>
      <c r="M81" s="7" t="s">
        <v>1154</v>
      </c>
      <c r="N81" s="3"/>
      <c r="O81" s="21"/>
      <c r="P81" s="21"/>
      <c r="Q81" s="21"/>
      <c r="R81" s="21"/>
      <c r="S81" s="21" t="s">
        <v>1243</v>
      </c>
      <c r="T81" s="21"/>
      <c r="U81" s="21"/>
      <c r="V81" s="23">
        <f t="shared" si="1"/>
        <v>5</v>
      </c>
      <c r="W81" s="63"/>
    </row>
    <row r="82" spans="1:23" ht="141.75" customHeight="1" x14ac:dyDescent="0.25">
      <c r="A82" s="84"/>
      <c r="B82" s="84"/>
      <c r="C82" s="80"/>
      <c r="D82" s="80"/>
      <c r="E82" s="80"/>
      <c r="F82" s="77"/>
      <c r="G82" s="83" t="s">
        <v>39</v>
      </c>
      <c r="H82" s="9" t="s">
        <v>421</v>
      </c>
      <c r="I82" s="10" t="s">
        <v>422</v>
      </c>
      <c r="J82" s="11" t="s">
        <v>986</v>
      </c>
      <c r="K82" s="11" t="s">
        <v>985</v>
      </c>
      <c r="L82" s="7" t="s">
        <v>1177</v>
      </c>
      <c r="M82" s="7" t="s">
        <v>1175</v>
      </c>
      <c r="N82" s="3"/>
      <c r="O82" s="21"/>
      <c r="P82" s="21"/>
      <c r="Q82" s="21"/>
      <c r="R82" s="21"/>
      <c r="S82" s="21"/>
      <c r="T82" s="21" t="s">
        <v>1243</v>
      </c>
      <c r="U82" s="21"/>
      <c r="V82" s="23">
        <f t="shared" si="1"/>
        <v>6</v>
      </c>
      <c r="W82" s="63"/>
    </row>
    <row r="83" spans="1:23" ht="204" x14ac:dyDescent="0.25">
      <c r="A83" s="84"/>
      <c r="B83" s="84"/>
      <c r="C83" s="80"/>
      <c r="D83" s="80"/>
      <c r="E83" s="80"/>
      <c r="F83" s="77"/>
      <c r="G83" s="80"/>
      <c r="H83" s="9" t="s">
        <v>423</v>
      </c>
      <c r="I83" s="10" t="s">
        <v>424</v>
      </c>
      <c r="J83" s="11" t="s">
        <v>988</v>
      </c>
      <c r="K83" s="11" t="s">
        <v>987</v>
      </c>
      <c r="L83" s="7" t="s">
        <v>1177</v>
      </c>
      <c r="M83" s="7" t="s">
        <v>1176</v>
      </c>
      <c r="N83" s="3"/>
      <c r="O83" s="21"/>
      <c r="P83" s="21"/>
      <c r="Q83" s="21"/>
      <c r="R83" s="21"/>
      <c r="S83" s="21"/>
      <c r="T83" s="21"/>
      <c r="U83" s="21" t="s">
        <v>1243</v>
      </c>
      <c r="V83" s="23">
        <f t="shared" si="1"/>
        <v>7</v>
      </c>
      <c r="W83" s="63"/>
    </row>
    <row r="84" spans="1:23" ht="382.5" x14ac:dyDescent="0.25">
      <c r="A84" s="84"/>
      <c r="B84" s="84"/>
      <c r="C84" s="66"/>
      <c r="D84" s="66"/>
      <c r="E84" s="66"/>
      <c r="F84" s="78"/>
      <c r="G84" s="66"/>
      <c r="H84" s="9" t="s">
        <v>425</v>
      </c>
      <c r="I84" s="10" t="s">
        <v>426</v>
      </c>
      <c r="J84" s="11" t="s">
        <v>990</v>
      </c>
      <c r="K84" s="11" t="s">
        <v>989</v>
      </c>
      <c r="L84" s="7" t="s">
        <v>1193</v>
      </c>
      <c r="M84" s="7" t="s">
        <v>1194</v>
      </c>
      <c r="N84" s="3"/>
      <c r="O84" s="21"/>
      <c r="P84" s="21"/>
      <c r="Q84" s="21"/>
      <c r="R84" s="21"/>
      <c r="S84" s="21"/>
      <c r="T84" s="21" t="s">
        <v>1243</v>
      </c>
      <c r="U84" s="21"/>
      <c r="V84" s="23">
        <f t="shared" si="1"/>
        <v>6</v>
      </c>
      <c r="W84" s="64"/>
    </row>
    <row r="85" spans="1:23" ht="242.25" x14ac:dyDescent="0.25">
      <c r="A85" s="77"/>
      <c r="B85" s="77"/>
      <c r="C85" s="83" t="s">
        <v>1239</v>
      </c>
      <c r="D85" s="83" t="s">
        <v>1278</v>
      </c>
      <c r="E85" s="83" t="s">
        <v>1277</v>
      </c>
      <c r="F85" s="76" t="s">
        <v>963</v>
      </c>
      <c r="G85" s="9" t="s">
        <v>23</v>
      </c>
      <c r="H85" s="9" t="s">
        <v>401</v>
      </c>
      <c r="I85" s="10" t="s">
        <v>402</v>
      </c>
      <c r="J85" s="11" t="s">
        <v>965</v>
      </c>
      <c r="K85" s="11" t="s">
        <v>964</v>
      </c>
      <c r="L85" s="7" t="s">
        <v>1193</v>
      </c>
      <c r="M85" s="7" t="s">
        <v>1194</v>
      </c>
      <c r="N85" s="3" t="s">
        <v>1218</v>
      </c>
      <c r="O85" s="20"/>
      <c r="P85" s="20"/>
      <c r="Q85" s="20"/>
      <c r="R85" s="20"/>
      <c r="S85" s="20" t="s">
        <v>1243</v>
      </c>
      <c r="T85" s="20"/>
      <c r="U85" s="20"/>
      <c r="V85" s="22">
        <f t="shared" si="1"/>
        <v>5</v>
      </c>
      <c r="W85" s="60">
        <f>AVERAGE(V85:V90)</f>
        <v>2.8333333333333335</v>
      </c>
    </row>
    <row r="86" spans="1:23" ht="178.5" x14ac:dyDescent="0.25">
      <c r="A86" s="77"/>
      <c r="B86" s="77"/>
      <c r="C86" s="80"/>
      <c r="D86" s="80"/>
      <c r="E86" s="80"/>
      <c r="F86" s="77"/>
      <c r="G86" s="83" t="s">
        <v>26</v>
      </c>
      <c r="H86" s="9" t="s">
        <v>403</v>
      </c>
      <c r="I86" s="10" t="s">
        <v>404</v>
      </c>
      <c r="J86" s="11" t="s">
        <v>966</v>
      </c>
      <c r="K86" s="11" t="s">
        <v>967</v>
      </c>
      <c r="L86" s="7" t="s">
        <v>1177</v>
      </c>
      <c r="M86" s="7" t="s">
        <v>1176</v>
      </c>
      <c r="N86" s="3"/>
      <c r="O86" s="20"/>
      <c r="P86" s="20"/>
      <c r="Q86" s="20"/>
      <c r="R86" s="20" t="s">
        <v>1243</v>
      </c>
      <c r="S86" s="20"/>
      <c r="T86" s="20"/>
      <c r="U86" s="20"/>
      <c r="V86" s="22">
        <f t="shared" si="1"/>
        <v>4</v>
      </c>
      <c r="W86" s="61"/>
    </row>
    <row r="87" spans="1:23" ht="153" x14ac:dyDescent="0.25">
      <c r="A87" s="77"/>
      <c r="B87" s="77"/>
      <c r="C87" s="80"/>
      <c r="D87" s="80"/>
      <c r="E87" s="80"/>
      <c r="F87" s="77"/>
      <c r="G87" s="80"/>
      <c r="H87" s="9" t="s">
        <v>405</v>
      </c>
      <c r="I87" s="10" t="s">
        <v>406</v>
      </c>
      <c r="J87" s="11" t="s">
        <v>969</v>
      </c>
      <c r="K87" s="11" t="s">
        <v>968</v>
      </c>
      <c r="L87" s="7" t="s">
        <v>1177</v>
      </c>
      <c r="M87" s="7" t="s">
        <v>1176</v>
      </c>
      <c r="N87" s="3"/>
      <c r="O87" s="20"/>
      <c r="P87" s="20"/>
      <c r="Q87" s="20" t="s">
        <v>1243</v>
      </c>
      <c r="R87" s="20"/>
      <c r="S87" s="20"/>
      <c r="T87" s="20"/>
      <c r="U87" s="20"/>
      <c r="V87" s="22">
        <f t="shared" si="1"/>
        <v>3</v>
      </c>
      <c r="W87" s="61"/>
    </row>
    <row r="88" spans="1:23" ht="153" x14ac:dyDescent="0.25">
      <c r="A88" s="77"/>
      <c r="B88" s="77"/>
      <c r="C88" s="80"/>
      <c r="D88" s="80"/>
      <c r="E88" s="80"/>
      <c r="F88" s="77"/>
      <c r="G88" s="66"/>
      <c r="H88" s="9" t="s">
        <v>407</v>
      </c>
      <c r="I88" s="10" t="s">
        <v>408</v>
      </c>
      <c r="J88" s="11" t="s">
        <v>970</v>
      </c>
      <c r="K88" s="11" t="s">
        <v>971</v>
      </c>
      <c r="L88" s="7" t="s">
        <v>1177</v>
      </c>
      <c r="M88" s="7" t="s">
        <v>1176</v>
      </c>
      <c r="N88" s="3"/>
      <c r="O88" s="20"/>
      <c r="P88" s="20" t="s">
        <v>1243</v>
      </c>
      <c r="Q88" s="20"/>
      <c r="R88" s="20"/>
      <c r="S88" s="20"/>
      <c r="T88" s="20"/>
      <c r="U88" s="20"/>
      <c r="V88" s="22">
        <f t="shared" si="1"/>
        <v>2</v>
      </c>
      <c r="W88" s="61"/>
    </row>
    <row r="89" spans="1:23" ht="153" x14ac:dyDescent="0.25">
      <c r="A89" s="77"/>
      <c r="B89" s="77"/>
      <c r="C89" s="80"/>
      <c r="D89" s="80"/>
      <c r="E89" s="80"/>
      <c r="F89" s="77"/>
      <c r="G89" s="83" t="s">
        <v>39</v>
      </c>
      <c r="H89" s="9" t="s">
        <v>409</v>
      </c>
      <c r="I89" s="10" t="s">
        <v>410</v>
      </c>
      <c r="J89" s="11" t="s">
        <v>973</v>
      </c>
      <c r="K89" s="11" t="s">
        <v>972</v>
      </c>
      <c r="L89" s="7" t="s">
        <v>1177</v>
      </c>
      <c r="M89" s="7" t="s">
        <v>1176</v>
      </c>
      <c r="N89" s="3"/>
      <c r="O89" s="20" t="s">
        <v>1243</v>
      </c>
      <c r="P89" s="20"/>
      <c r="Q89" s="20"/>
      <c r="R89" s="20"/>
      <c r="S89" s="20"/>
      <c r="T89" s="20"/>
      <c r="U89" s="20"/>
      <c r="V89" s="22">
        <f t="shared" si="1"/>
        <v>1</v>
      </c>
      <c r="W89" s="61"/>
    </row>
    <row r="90" spans="1:23" ht="216.75" x14ac:dyDescent="0.25">
      <c r="A90" s="77"/>
      <c r="B90" s="77"/>
      <c r="C90" s="66"/>
      <c r="D90" s="66"/>
      <c r="E90" s="66"/>
      <c r="F90" s="78"/>
      <c r="G90" s="66"/>
      <c r="H90" s="9" t="s">
        <v>411</v>
      </c>
      <c r="I90" s="10" t="s">
        <v>412</v>
      </c>
      <c r="J90" s="11" t="s">
        <v>975</v>
      </c>
      <c r="K90" s="11" t="s">
        <v>974</v>
      </c>
      <c r="L90" s="7" t="s">
        <v>1177</v>
      </c>
      <c r="M90" s="7" t="s">
        <v>1176</v>
      </c>
      <c r="N90" s="3"/>
      <c r="O90" s="20"/>
      <c r="P90" s="20" t="s">
        <v>1243</v>
      </c>
      <c r="Q90" s="20"/>
      <c r="R90" s="20"/>
      <c r="S90" s="20"/>
      <c r="T90" s="20"/>
      <c r="U90" s="20"/>
      <c r="V90" s="22">
        <f t="shared" si="1"/>
        <v>2</v>
      </c>
      <c r="W90" s="62"/>
    </row>
    <row r="91" spans="1:23" ht="191.25" x14ac:dyDescent="0.25">
      <c r="A91" s="77"/>
      <c r="B91" s="77"/>
      <c r="C91" s="83" t="s">
        <v>17</v>
      </c>
      <c r="D91" s="83" t="s">
        <v>1257</v>
      </c>
      <c r="E91" s="83" t="s">
        <v>1289</v>
      </c>
      <c r="F91" s="76" t="s">
        <v>946</v>
      </c>
      <c r="G91" s="9" t="s">
        <v>23</v>
      </c>
      <c r="H91" s="9" t="s">
        <v>385</v>
      </c>
      <c r="I91" s="10" t="s">
        <v>386</v>
      </c>
      <c r="J91" s="11" t="s">
        <v>948</v>
      </c>
      <c r="K91" s="11" t="s">
        <v>947</v>
      </c>
      <c r="L91" s="7" t="s">
        <v>1178</v>
      </c>
      <c r="M91" s="7" t="s">
        <v>1179</v>
      </c>
      <c r="N91" s="3" t="s">
        <v>1219</v>
      </c>
      <c r="O91" s="21"/>
      <c r="P91" s="21"/>
      <c r="Q91" s="21" t="s">
        <v>1243</v>
      </c>
      <c r="R91" s="21"/>
      <c r="S91" s="21"/>
      <c r="T91" s="21"/>
      <c r="U91" s="21"/>
      <c r="V91" s="23">
        <f t="shared" si="1"/>
        <v>3</v>
      </c>
      <c r="W91" s="40">
        <f>AVERAGE(V91:V98)</f>
        <v>5</v>
      </c>
    </row>
    <row r="92" spans="1:23" ht="331.5" x14ac:dyDescent="0.25">
      <c r="A92" s="77"/>
      <c r="B92" s="80"/>
      <c r="C92" s="80"/>
      <c r="D92" s="80"/>
      <c r="E92" s="80"/>
      <c r="F92" s="77"/>
      <c r="G92" s="83" t="s">
        <v>26</v>
      </c>
      <c r="H92" s="9" t="s">
        <v>387</v>
      </c>
      <c r="I92" s="10" t="s">
        <v>388</v>
      </c>
      <c r="J92" s="11" t="s">
        <v>950</v>
      </c>
      <c r="K92" s="11" t="s">
        <v>949</v>
      </c>
      <c r="L92" s="7" t="s">
        <v>1178</v>
      </c>
      <c r="M92" s="7" t="s">
        <v>1179</v>
      </c>
      <c r="N92" s="3"/>
      <c r="O92" s="21"/>
      <c r="P92" s="21"/>
      <c r="Q92" s="21"/>
      <c r="R92" s="21" t="s">
        <v>1243</v>
      </c>
      <c r="S92" s="21"/>
      <c r="T92" s="21"/>
      <c r="U92" s="21"/>
      <c r="V92" s="23">
        <f t="shared" si="1"/>
        <v>4</v>
      </c>
      <c r="W92" s="63"/>
    </row>
    <row r="93" spans="1:23" ht="147.75" customHeight="1" x14ac:dyDescent="0.25">
      <c r="A93" s="77"/>
      <c r="B93" s="80"/>
      <c r="C93" s="80"/>
      <c r="D93" s="80"/>
      <c r="E93" s="80"/>
      <c r="F93" s="77"/>
      <c r="G93" s="66"/>
      <c r="H93" s="9" t="s">
        <v>389</v>
      </c>
      <c r="I93" s="10" t="s">
        <v>390</v>
      </c>
      <c r="J93" s="11" t="s">
        <v>952</v>
      </c>
      <c r="K93" s="11" t="s">
        <v>951</v>
      </c>
      <c r="L93" s="7" t="s">
        <v>1178</v>
      </c>
      <c r="M93" s="7" t="s">
        <v>1179</v>
      </c>
      <c r="N93" s="3"/>
      <c r="O93" s="21"/>
      <c r="P93" s="21"/>
      <c r="Q93" s="21"/>
      <c r="R93" s="21"/>
      <c r="S93" s="21" t="s">
        <v>1243</v>
      </c>
      <c r="T93" s="21"/>
      <c r="U93" s="21"/>
      <c r="V93" s="23">
        <f t="shared" si="1"/>
        <v>5</v>
      </c>
      <c r="W93" s="63"/>
    </row>
    <row r="94" spans="1:23" ht="144.75" customHeight="1" x14ac:dyDescent="0.25">
      <c r="A94" s="77"/>
      <c r="B94" s="80"/>
      <c r="C94" s="80"/>
      <c r="D94" s="80"/>
      <c r="E94" s="80"/>
      <c r="F94" s="77"/>
      <c r="G94" s="83" t="s">
        <v>39</v>
      </c>
      <c r="H94" s="9" t="s">
        <v>391</v>
      </c>
      <c r="I94" s="10" t="s">
        <v>392</v>
      </c>
      <c r="J94" s="11" t="s">
        <v>954</v>
      </c>
      <c r="K94" s="11" t="s">
        <v>953</v>
      </c>
      <c r="L94" s="7" t="s">
        <v>1178</v>
      </c>
      <c r="M94" s="7" t="s">
        <v>1179</v>
      </c>
      <c r="N94" s="3"/>
      <c r="O94" s="21"/>
      <c r="P94" s="21"/>
      <c r="Q94" s="21"/>
      <c r="R94" s="21"/>
      <c r="S94" s="21"/>
      <c r="T94" s="21" t="s">
        <v>1243</v>
      </c>
      <c r="U94" s="21"/>
      <c r="V94" s="23">
        <f t="shared" si="1"/>
        <v>6</v>
      </c>
      <c r="W94" s="63"/>
    </row>
    <row r="95" spans="1:23" ht="145.5" customHeight="1" x14ac:dyDescent="0.25">
      <c r="A95" s="77"/>
      <c r="B95" s="80"/>
      <c r="C95" s="80"/>
      <c r="D95" s="80"/>
      <c r="E95" s="80"/>
      <c r="F95" s="77"/>
      <c r="G95" s="80"/>
      <c r="H95" s="9" t="s">
        <v>393</v>
      </c>
      <c r="I95" s="10" t="s">
        <v>394</v>
      </c>
      <c r="J95" s="11" t="s">
        <v>956</v>
      </c>
      <c r="K95" s="11" t="s">
        <v>955</v>
      </c>
      <c r="L95" s="7" t="s">
        <v>1178</v>
      </c>
      <c r="M95" s="7" t="s">
        <v>1179</v>
      </c>
      <c r="N95" s="3"/>
      <c r="O95" s="21"/>
      <c r="P95" s="21"/>
      <c r="Q95" s="21"/>
      <c r="R95" s="21"/>
      <c r="S95" s="21"/>
      <c r="T95" s="21"/>
      <c r="U95" s="21" t="s">
        <v>1243</v>
      </c>
      <c r="V95" s="23">
        <f t="shared" si="1"/>
        <v>7</v>
      </c>
      <c r="W95" s="63"/>
    </row>
    <row r="96" spans="1:23" ht="144.75" customHeight="1" x14ac:dyDescent="0.25">
      <c r="A96" s="77"/>
      <c r="B96" s="80"/>
      <c r="C96" s="80"/>
      <c r="D96" s="80"/>
      <c r="E96" s="80"/>
      <c r="F96" s="77"/>
      <c r="G96" s="80"/>
      <c r="H96" s="9" t="s">
        <v>395</v>
      </c>
      <c r="I96" s="10" t="s">
        <v>396</v>
      </c>
      <c r="J96" s="11" t="s">
        <v>958</v>
      </c>
      <c r="K96" s="11" t="s">
        <v>957</v>
      </c>
      <c r="L96" s="7" t="s">
        <v>1178</v>
      </c>
      <c r="M96" s="7" t="s">
        <v>1179</v>
      </c>
      <c r="N96" s="3"/>
      <c r="O96" s="21"/>
      <c r="P96" s="21"/>
      <c r="Q96" s="21"/>
      <c r="R96" s="21"/>
      <c r="S96" s="21"/>
      <c r="T96" s="21" t="s">
        <v>1243</v>
      </c>
      <c r="U96" s="21"/>
      <c r="V96" s="23">
        <f t="shared" si="1"/>
        <v>6</v>
      </c>
      <c r="W96" s="63"/>
    </row>
    <row r="97" spans="1:23" ht="141.75" customHeight="1" x14ac:dyDescent="0.25">
      <c r="A97" s="77"/>
      <c r="B97" s="80"/>
      <c r="C97" s="80"/>
      <c r="D97" s="80"/>
      <c r="E97" s="80"/>
      <c r="F97" s="77"/>
      <c r="G97" s="80"/>
      <c r="H97" s="9" t="s">
        <v>397</v>
      </c>
      <c r="I97" s="10" t="s">
        <v>398</v>
      </c>
      <c r="J97" s="11" t="s">
        <v>960</v>
      </c>
      <c r="K97" s="11" t="s">
        <v>959</v>
      </c>
      <c r="L97" s="7" t="s">
        <v>1178</v>
      </c>
      <c r="M97" s="7" t="s">
        <v>1179</v>
      </c>
      <c r="N97" s="3"/>
      <c r="O97" s="21"/>
      <c r="P97" s="21"/>
      <c r="Q97" s="21"/>
      <c r="R97" s="21"/>
      <c r="S97" s="21" t="s">
        <v>1243</v>
      </c>
      <c r="T97" s="21"/>
      <c r="U97" s="21"/>
      <c r="V97" s="23">
        <f t="shared" si="1"/>
        <v>5</v>
      </c>
      <c r="W97" s="63"/>
    </row>
    <row r="98" spans="1:23" ht="144" customHeight="1" x14ac:dyDescent="0.25">
      <c r="A98" s="77"/>
      <c r="B98" s="66"/>
      <c r="C98" s="66"/>
      <c r="D98" s="66"/>
      <c r="E98" s="66"/>
      <c r="F98" s="78"/>
      <c r="G98" s="66"/>
      <c r="H98" s="9" t="s">
        <v>399</v>
      </c>
      <c r="I98" s="10" t="s">
        <v>400</v>
      </c>
      <c r="J98" s="11" t="s">
        <v>962</v>
      </c>
      <c r="K98" s="11" t="s">
        <v>961</v>
      </c>
      <c r="L98" s="7" t="s">
        <v>1178</v>
      </c>
      <c r="M98" s="7" t="s">
        <v>1179</v>
      </c>
      <c r="N98" s="3"/>
      <c r="O98" s="21"/>
      <c r="P98" s="21"/>
      <c r="Q98" s="21"/>
      <c r="R98" s="21" t="s">
        <v>1243</v>
      </c>
      <c r="S98" s="21"/>
      <c r="T98" s="21"/>
      <c r="U98" s="21"/>
      <c r="V98" s="23">
        <f t="shared" si="1"/>
        <v>4</v>
      </c>
      <c r="W98" s="64"/>
    </row>
    <row r="99" spans="1:23" ht="178.5" x14ac:dyDescent="0.25">
      <c r="A99" s="77"/>
      <c r="B99" s="83" t="s">
        <v>8</v>
      </c>
      <c r="C99" s="83" t="s">
        <v>22</v>
      </c>
      <c r="D99" s="83" t="s">
        <v>1258</v>
      </c>
      <c r="E99" s="83" t="s">
        <v>1290</v>
      </c>
      <c r="F99" s="76" t="s">
        <v>933</v>
      </c>
      <c r="G99" s="83" t="s">
        <v>23</v>
      </c>
      <c r="H99" s="9" t="s">
        <v>373</v>
      </c>
      <c r="I99" s="10" t="s">
        <v>374</v>
      </c>
      <c r="J99" s="11" t="s">
        <v>935</v>
      </c>
      <c r="K99" s="11" t="s">
        <v>934</v>
      </c>
      <c r="L99" s="7" t="s">
        <v>1178</v>
      </c>
      <c r="M99" s="7" t="s">
        <v>1179</v>
      </c>
      <c r="N99" s="3" t="s">
        <v>1220</v>
      </c>
      <c r="O99" s="20"/>
      <c r="P99" s="20"/>
      <c r="Q99" s="20" t="s">
        <v>1243</v>
      </c>
      <c r="R99" s="20"/>
      <c r="S99" s="20"/>
      <c r="T99" s="20"/>
      <c r="U99" s="20"/>
      <c r="V99" s="22">
        <f t="shared" si="1"/>
        <v>3</v>
      </c>
      <c r="W99" s="60">
        <f>AVERAGE(V99:V104)</f>
        <v>2.5</v>
      </c>
    </row>
    <row r="100" spans="1:23" ht="143.25" customHeight="1" x14ac:dyDescent="0.25">
      <c r="A100" s="77"/>
      <c r="B100" s="84"/>
      <c r="C100" s="80"/>
      <c r="D100" s="80"/>
      <c r="E100" s="80"/>
      <c r="F100" s="77"/>
      <c r="G100" s="66"/>
      <c r="H100" s="9" t="s">
        <v>375</v>
      </c>
      <c r="I100" s="10" t="s">
        <v>376</v>
      </c>
      <c r="J100" s="11" t="s">
        <v>937</v>
      </c>
      <c r="K100" s="11" t="s">
        <v>936</v>
      </c>
      <c r="L100" s="7" t="s">
        <v>1178</v>
      </c>
      <c r="M100" s="7" t="s">
        <v>1179</v>
      </c>
      <c r="N100" s="3"/>
      <c r="O100" s="20"/>
      <c r="P100" s="20" t="s">
        <v>1243</v>
      </c>
      <c r="Q100" s="20"/>
      <c r="R100" s="20"/>
      <c r="S100" s="20"/>
      <c r="T100" s="20"/>
      <c r="U100" s="20"/>
      <c r="V100" s="22">
        <f t="shared" si="1"/>
        <v>2</v>
      </c>
      <c r="W100" s="61"/>
    </row>
    <row r="101" spans="1:23" ht="145.5" customHeight="1" x14ac:dyDescent="0.25">
      <c r="A101" s="77"/>
      <c r="B101" s="84"/>
      <c r="C101" s="80"/>
      <c r="D101" s="80"/>
      <c r="E101" s="80"/>
      <c r="F101" s="77"/>
      <c r="G101" s="83" t="s">
        <v>26</v>
      </c>
      <c r="H101" s="9" t="s">
        <v>377</v>
      </c>
      <c r="I101" s="10" t="s">
        <v>378</v>
      </c>
      <c r="J101" s="11" t="s">
        <v>939</v>
      </c>
      <c r="K101" s="11" t="s">
        <v>938</v>
      </c>
      <c r="L101" s="7" t="s">
        <v>1178</v>
      </c>
      <c r="M101" s="7" t="s">
        <v>1179</v>
      </c>
      <c r="N101" s="3"/>
      <c r="O101" s="20" t="s">
        <v>1243</v>
      </c>
      <c r="P101" s="20"/>
      <c r="Q101" s="20"/>
      <c r="R101" s="20"/>
      <c r="S101" s="20"/>
      <c r="T101" s="20"/>
      <c r="U101" s="20"/>
      <c r="V101" s="22">
        <f t="shared" si="1"/>
        <v>1</v>
      </c>
      <c r="W101" s="61"/>
    </row>
    <row r="102" spans="1:23" ht="145.5" customHeight="1" x14ac:dyDescent="0.25">
      <c r="A102" s="77"/>
      <c r="B102" s="84"/>
      <c r="C102" s="80"/>
      <c r="D102" s="80"/>
      <c r="E102" s="80"/>
      <c r="F102" s="77"/>
      <c r="G102" s="66"/>
      <c r="H102" s="9" t="s">
        <v>379</v>
      </c>
      <c r="I102" s="10" t="s">
        <v>380</v>
      </c>
      <c r="J102" s="11" t="s">
        <v>941</v>
      </c>
      <c r="K102" s="11" t="s">
        <v>940</v>
      </c>
      <c r="L102" s="7" t="s">
        <v>1178</v>
      </c>
      <c r="M102" s="7" t="s">
        <v>1179</v>
      </c>
      <c r="N102" s="3"/>
      <c r="O102" s="20"/>
      <c r="P102" s="20" t="s">
        <v>1243</v>
      </c>
      <c r="Q102" s="20"/>
      <c r="R102" s="20"/>
      <c r="S102" s="20"/>
      <c r="T102" s="20"/>
      <c r="U102" s="20"/>
      <c r="V102" s="22">
        <f t="shared" si="1"/>
        <v>2</v>
      </c>
      <c r="W102" s="61"/>
    </row>
    <row r="103" spans="1:23" ht="182.25" customHeight="1" x14ac:dyDescent="0.25">
      <c r="A103" s="77"/>
      <c r="B103" s="84"/>
      <c r="C103" s="80"/>
      <c r="D103" s="80"/>
      <c r="E103" s="80"/>
      <c r="F103" s="77"/>
      <c r="G103" s="83" t="s">
        <v>39</v>
      </c>
      <c r="H103" s="9" t="s">
        <v>381</v>
      </c>
      <c r="I103" s="10" t="s">
        <v>382</v>
      </c>
      <c r="J103" s="11" t="s">
        <v>943</v>
      </c>
      <c r="K103" s="11" t="s">
        <v>942</v>
      </c>
      <c r="L103" s="7" t="s">
        <v>1178</v>
      </c>
      <c r="M103" s="7" t="s">
        <v>1179</v>
      </c>
      <c r="N103" s="3"/>
      <c r="O103" s="20"/>
      <c r="P103" s="20"/>
      <c r="Q103" s="20" t="s">
        <v>1243</v>
      </c>
      <c r="R103" s="20"/>
      <c r="S103" s="20"/>
      <c r="T103" s="20"/>
      <c r="U103" s="20"/>
      <c r="V103" s="22">
        <f t="shared" si="1"/>
        <v>3</v>
      </c>
      <c r="W103" s="61"/>
    </row>
    <row r="104" spans="1:23" ht="165.75" x14ac:dyDescent="0.25">
      <c r="A104" s="77"/>
      <c r="B104" s="84"/>
      <c r="C104" s="66"/>
      <c r="D104" s="66"/>
      <c r="E104" s="66"/>
      <c r="F104" s="78"/>
      <c r="G104" s="66"/>
      <c r="H104" s="9" t="s">
        <v>383</v>
      </c>
      <c r="I104" s="10" t="s">
        <v>384</v>
      </c>
      <c r="J104" s="11" t="s">
        <v>944</v>
      </c>
      <c r="K104" s="11" t="s">
        <v>945</v>
      </c>
      <c r="L104" s="7" t="s">
        <v>1178</v>
      </c>
      <c r="M104" s="7" t="s">
        <v>1179</v>
      </c>
      <c r="N104" s="3"/>
      <c r="O104" s="20"/>
      <c r="P104" s="20"/>
      <c r="Q104" s="20"/>
      <c r="R104" s="20" t="s">
        <v>1243</v>
      </c>
      <c r="S104" s="20"/>
      <c r="T104" s="20"/>
      <c r="U104" s="20"/>
      <c r="V104" s="22">
        <f t="shared" si="1"/>
        <v>4</v>
      </c>
      <c r="W104" s="62"/>
    </row>
    <row r="105" spans="1:23" ht="204" x14ac:dyDescent="0.25">
      <c r="A105" s="77"/>
      <c r="B105" s="77"/>
      <c r="C105" s="83" t="s">
        <v>17</v>
      </c>
      <c r="D105" s="83" t="s">
        <v>1259</v>
      </c>
      <c r="E105" s="83" t="s">
        <v>1291</v>
      </c>
      <c r="F105" s="76" t="s">
        <v>914</v>
      </c>
      <c r="G105" s="9" t="s">
        <v>23</v>
      </c>
      <c r="H105" s="9" t="s">
        <v>355</v>
      </c>
      <c r="I105" s="10" t="s">
        <v>356</v>
      </c>
      <c r="J105" s="11" t="s">
        <v>916</v>
      </c>
      <c r="K105" s="11" t="s">
        <v>915</v>
      </c>
      <c r="L105" s="7" t="s">
        <v>1180</v>
      </c>
      <c r="M105" s="7" t="s">
        <v>1181</v>
      </c>
      <c r="N105" s="3" t="s">
        <v>1221</v>
      </c>
      <c r="O105" s="21"/>
      <c r="P105" s="21"/>
      <c r="Q105" s="21"/>
      <c r="R105" s="21"/>
      <c r="S105" s="21" t="s">
        <v>1243</v>
      </c>
      <c r="T105" s="21"/>
      <c r="U105" s="21"/>
      <c r="V105" s="23">
        <f t="shared" si="1"/>
        <v>5</v>
      </c>
      <c r="W105" s="40">
        <f>AVERAGE(V105:V113)</f>
        <v>4.333333333333333</v>
      </c>
    </row>
    <row r="106" spans="1:23" ht="114.75" x14ac:dyDescent="0.25">
      <c r="A106" s="77"/>
      <c r="B106" s="77"/>
      <c r="C106" s="80"/>
      <c r="D106" s="80"/>
      <c r="E106" s="80"/>
      <c r="F106" s="77"/>
      <c r="G106" s="83" t="s">
        <v>26</v>
      </c>
      <c r="H106" s="9" t="s">
        <v>357</v>
      </c>
      <c r="I106" s="10" t="s">
        <v>358</v>
      </c>
      <c r="J106" s="11" t="s">
        <v>918</v>
      </c>
      <c r="K106" s="11" t="s">
        <v>917</v>
      </c>
      <c r="L106" s="7" t="s">
        <v>1180</v>
      </c>
      <c r="M106" s="7" t="s">
        <v>1181</v>
      </c>
      <c r="N106" s="3"/>
      <c r="O106" s="21"/>
      <c r="P106" s="21"/>
      <c r="Q106" s="21"/>
      <c r="R106" s="21"/>
      <c r="S106" s="21"/>
      <c r="T106" s="21" t="s">
        <v>1243</v>
      </c>
      <c r="U106" s="21"/>
      <c r="V106" s="23">
        <f t="shared" si="1"/>
        <v>6</v>
      </c>
      <c r="W106" s="63"/>
    </row>
    <row r="107" spans="1:23" ht="114.75" x14ac:dyDescent="0.25">
      <c r="A107" s="77"/>
      <c r="B107" s="77"/>
      <c r="C107" s="80"/>
      <c r="D107" s="80"/>
      <c r="E107" s="80"/>
      <c r="F107" s="77"/>
      <c r="G107" s="66"/>
      <c r="H107" s="9" t="s">
        <v>359</v>
      </c>
      <c r="I107" s="10" t="s">
        <v>360</v>
      </c>
      <c r="J107" s="11" t="s">
        <v>920</v>
      </c>
      <c r="K107" s="11" t="s">
        <v>919</v>
      </c>
      <c r="L107" s="7" t="s">
        <v>1180</v>
      </c>
      <c r="M107" s="7" t="s">
        <v>1181</v>
      </c>
      <c r="N107" s="3"/>
      <c r="O107" s="21"/>
      <c r="P107" s="21"/>
      <c r="Q107" s="21"/>
      <c r="R107" s="21"/>
      <c r="S107" s="21"/>
      <c r="T107" s="21"/>
      <c r="U107" s="21" t="s">
        <v>1243</v>
      </c>
      <c r="V107" s="23">
        <f t="shared" si="1"/>
        <v>7</v>
      </c>
      <c r="W107" s="63"/>
    </row>
    <row r="108" spans="1:23" ht="159.75" customHeight="1" x14ac:dyDescent="0.25">
      <c r="A108" s="77"/>
      <c r="B108" s="77"/>
      <c r="C108" s="80"/>
      <c r="D108" s="80"/>
      <c r="E108" s="80"/>
      <c r="F108" s="77"/>
      <c r="G108" s="83" t="s">
        <v>39</v>
      </c>
      <c r="H108" s="9" t="s">
        <v>361</v>
      </c>
      <c r="I108" s="10" t="s">
        <v>362</v>
      </c>
      <c r="J108" s="11" t="s">
        <v>922</v>
      </c>
      <c r="K108" s="11" t="s">
        <v>921</v>
      </c>
      <c r="L108" s="7" t="s">
        <v>1180</v>
      </c>
      <c r="M108" s="7" t="s">
        <v>1181</v>
      </c>
      <c r="N108" s="3"/>
      <c r="O108" s="21"/>
      <c r="P108" s="21"/>
      <c r="Q108" s="21"/>
      <c r="R108" s="21"/>
      <c r="S108" s="21"/>
      <c r="T108" s="21" t="s">
        <v>1243</v>
      </c>
      <c r="U108" s="21"/>
      <c r="V108" s="23">
        <f t="shared" si="1"/>
        <v>6</v>
      </c>
      <c r="W108" s="63"/>
    </row>
    <row r="109" spans="1:23" ht="158.25" customHeight="1" x14ac:dyDescent="0.25">
      <c r="A109" s="77"/>
      <c r="B109" s="77"/>
      <c r="C109" s="80"/>
      <c r="D109" s="80"/>
      <c r="E109" s="80"/>
      <c r="F109" s="77"/>
      <c r="G109" s="80"/>
      <c r="H109" s="9" t="s">
        <v>363</v>
      </c>
      <c r="I109" s="10" t="s">
        <v>364</v>
      </c>
      <c r="J109" s="11" t="s">
        <v>924</v>
      </c>
      <c r="K109" s="11" t="s">
        <v>923</v>
      </c>
      <c r="L109" s="7" t="s">
        <v>1180</v>
      </c>
      <c r="M109" s="7" t="s">
        <v>1181</v>
      </c>
      <c r="N109" s="3"/>
      <c r="O109" s="21"/>
      <c r="P109" s="21"/>
      <c r="Q109" s="21"/>
      <c r="R109" s="21"/>
      <c r="S109" s="21" t="s">
        <v>1243</v>
      </c>
      <c r="T109" s="21"/>
      <c r="U109" s="21"/>
      <c r="V109" s="23">
        <f t="shared" si="1"/>
        <v>5</v>
      </c>
      <c r="W109" s="63"/>
    </row>
    <row r="110" spans="1:23" ht="153" x14ac:dyDescent="0.25">
      <c r="A110" s="77"/>
      <c r="B110" s="77"/>
      <c r="C110" s="80"/>
      <c r="D110" s="80"/>
      <c r="E110" s="80"/>
      <c r="F110" s="77"/>
      <c r="G110" s="80"/>
      <c r="H110" s="9" t="s">
        <v>365</v>
      </c>
      <c r="I110" s="10" t="s">
        <v>366</v>
      </c>
      <c r="J110" s="11" t="s">
        <v>926</v>
      </c>
      <c r="K110" s="11" t="s">
        <v>925</v>
      </c>
      <c r="L110" s="7" t="s">
        <v>1180</v>
      </c>
      <c r="M110" s="7" t="s">
        <v>1181</v>
      </c>
      <c r="N110" s="3"/>
      <c r="O110" s="21"/>
      <c r="P110" s="21"/>
      <c r="Q110" s="21"/>
      <c r="R110" s="21" t="s">
        <v>1243</v>
      </c>
      <c r="S110" s="21"/>
      <c r="T110" s="21"/>
      <c r="U110" s="21"/>
      <c r="V110" s="23">
        <f t="shared" si="1"/>
        <v>4</v>
      </c>
      <c r="W110" s="63"/>
    </row>
    <row r="111" spans="1:23" ht="283.5" customHeight="1" x14ac:dyDescent="0.25">
      <c r="A111" s="77"/>
      <c r="B111" s="77"/>
      <c r="C111" s="80"/>
      <c r="D111" s="80"/>
      <c r="E111" s="80"/>
      <c r="F111" s="77"/>
      <c r="G111" s="80"/>
      <c r="H111" s="9" t="s">
        <v>367</v>
      </c>
      <c r="I111" s="10" t="s">
        <v>368</v>
      </c>
      <c r="J111" s="11" t="s">
        <v>928</v>
      </c>
      <c r="K111" s="11" t="s">
        <v>927</v>
      </c>
      <c r="L111" s="7" t="s">
        <v>1180</v>
      </c>
      <c r="M111" s="7" t="s">
        <v>1181</v>
      </c>
      <c r="N111" s="3"/>
      <c r="O111" s="21"/>
      <c r="P111" s="21"/>
      <c r="Q111" s="21" t="s">
        <v>1243</v>
      </c>
      <c r="R111" s="21"/>
      <c r="S111" s="21"/>
      <c r="T111" s="21"/>
      <c r="U111" s="21"/>
      <c r="V111" s="23">
        <f t="shared" si="1"/>
        <v>3</v>
      </c>
      <c r="W111" s="63"/>
    </row>
    <row r="112" spans="1:23" ht="114.75" x14ac:dyDescent="0.25">
      <c r="A112" s="77"/>
      <c r="B112" s="77"/>
      <c r="C112" s="80"/>
      <c r="D112" s="80"/>
      <c r="E112" s="80"/>
      <c r="F112" s="77"/>
      <c r="G112" s="80"/>
      <c r="H112" s="9" t="s">
        <v>369</v>
      </c>
      <c r="I112" s="10" t="s">
        <v>370</v>
      </c>
      <c r="J112" s="11" t="s">
        <v>929</v>
      </c>
      <c r="K112" s="11" t="s">
        <v>930</v>
      </c>
      <c r="L112" s="7" t="s">
        <v>1180</v>
      </c>
      <c r="M112" s="7" t="s">
        <v>1181</v>
      </c>
      <c r="N112" s="3"/>
      <c r="O112" s="21"/>
      <c r="P112" s="21" t="s">
        <v>1243</v>
      </c>
      <c r="Q112" s="21"/>
      <c r="R112" s="21"/>
      <c r="S112" s="21"/>
      <c r="T112" s="21"/>
      <c r="U112" s="21"/>
      <c r="V112" s="23">
        <f t="shared" si="1"/>
        <v>2</v>
      </c>
      <c r="W112" s="63"/>
    </row>
    <row r="113" spans="1:23" ht="140.25" x14ac:dyDescent="0.25">
      <c r="A113" s="77"/>
      <c r="B113" s="77"/>
      <c r="C113" s="66"/>
      <c r="D113" s="66"/>
      <c r="E113" s="66"/>
      <c r="F113" s="78"/>
      <c r="G113" s="66"/>
      <c r="H113" s="9" t="s">
        <v>371</v>
      </c>
      <c r="I113" s="10" t="s">
        <v>372</v>
      </c>
      <c r="J113" s="11" t="s">
        <v>932</v>
      </c>
      <c r="K113" s="11" t="s">
        <v>931</v>
      </c>
      <c r="L113" s="7" t="s">
        <v>1180</v>
      </c>
      <c r="M113" s="7" t="s">
        <v>1181</v>
      </c>
      <c r="N113" s="3"/>
      <c r="O113" s="21" t="s">
        <v>1243</v>
      </c>
      <c r="P113" s="21"/>
      <c r="Q113" s="21"/>
      <c r="R113" s="21"/>
      <c r="S113" s="21"/>
      <c r="T113" s="21"/>
      <c r="U113" s="21"/>
      <c r="V113" s="23">
        <f t="shared" si="1"/>
        <v>1</v>
      </c>
      <c r="W113" s="64"/>
    </row>
    <row r="114" spans="1:23" ht="233.25" customHeight="1" x14ac:dyDescent="0.25">
      <c r="A114" s="77"/>
      <c r="B114" s="77"/>
      <c r="C114" s="83" t="s">
        <v>19</v>
      </c>
      <c r="D114" s="83" t="s">
        <v>1260</v>
      </c>
      <c r="E114" s="83" t="s">
        <v>1292</v>
      </c>
      <c r="F114" s="76" t="s">
        <v>899</v>
      </c>
      <c r="G114" s="9" t="s">
        <v>23</v>
      </c>
      <c r="H114" s="9" t="s">
        <v>341</v>
      </c>
      <c r="I114" s="10" t="s">
        <v>342</v>
      </c>
      <c r="J114" s="11" t="s">
        <v>901</v>
      </c>
      <c r="K114" s="11" t="s">
        <v>900</v>
      </c>
      <c r="L114" s="7" t="s">
        <v>1182</v>
      </c>
      <c r="M114" s="7" t="s">
        <v>1183</v>
      </c>
      <c r="N114" s="3" t="s">
        <v>1222</v>
      </c>
      <c r="O114" s="20"/>
      <c r="P114" s="20" t="s">
        <v>1243</v>
      </c>
      <c r="Q114" s="20"/>
      <c r="R114" s="20"/>
      <c r="S114" s="20"/>
      <c r="T114" s="20"/>
      <c r="U114" s="20"/>
      <c r="V114" s="22">
        <f t="shared" si="1"/>
        <v>2</v>
      </c>
      <c r="W114" s="60">
        <f>AVERAGE(V114:V120)</f>
        <v>4.7142857142857144</v>
      </c>
    </row>
    <row r="115" spans="1:23" ht="236.25" customHeight="1" x14ac:dyDescent="0.25">
      <c r="A115" s="77"/>
      <c r="B115" s="80"/>
      <c r="C115" s="80"/>
      <c r="D115" s="80"/>
      <c r="E115" s="80"/>
      <c r="F115" s="77"/>
      <c r="G115" s="83" t="s">
        <v>26</v>
      </c>
      <c r="H115" s="9" t="s">
        <v>343</v>
      </c>
      <c r="I115" s="10" t="s">
        <v>344</v>
      </c>
      <c r="J115" s="11" t="s">
        <v>903</v>
      </c>
      <c r="K115" s="11" t="s">
        <v>902</v>
      </c>
      <c r="L115" s="7" t="s">
        <v>1182</v>
      </c>
      <c r="M115" s="7" t="s">
        <v>1183</v>
      </c>
      <c r="N115" s="3"/>
      <c r="O115" s="20"/>
      <c r="P115" s="20"/>
      <c r="Q115" s="20" t="s">
        <v>1243</v>
      </c>
      <c r="R115" s="20"/>
      <c r="S115" s="20"/>
      <c r="T115" s="20"/>
      <c r="U115" s="20"/>
      <c r="V115" s="22">
        <f t="shared" si="1"/>
        <v>3</v>
      </c>
      <c r="W115" s="61"/>
    </row>
    <row r="116" spans="1:23" ht="232.5" customHeight="1" x14ac:dyDescent="0.25">
      <c r="A116" s="77"/>
      <c r="B116" s="80"/>
      <c r="C116" s="80"/>
      <c r="D116" s="80"/>
      <c r="E116" s="80"/>
      <c r="F116" s="77"/>
      <c r="G116" s="80"/>
      <c r="H116" s="9" t="s">
        <v>345</v>
      </c>
      <c r="I116" s="10" t="s">
        <v>346</v>
      </c>
      <c r="J116" s="11" t="s">
        <v>904</v>
      </c>
      <c r="K116" s="11" t="s">
        <v>905</v>
      </c>
      <c r="L116" s="7" t="s">
        <v>1182</v>
      </c>
      <c r="M116" s="7" t="s">
        <v>1183</v>
      </c>
      <c r="N116" s="3"/>
      <c r="O116" s="20"/>
      <c r="P116" s="20"/>
      <c r="Q116" s="20"/>
      <c r="R116" s="20" t="s">
        <v>1243</v>
      </c>
      <c r="S116" s="20"/>
      <c r="T116" s="20"/>
      <c r="U116" s="20"/>
      <c r="V116" s="22">
        <f t="shared" si="1"/>
        <v>4</v>
      </c>
      <c r="W116" s="61"/>
    </row>
    <row r="117" spans="1:23" ht="233.25" customHeight="1" x14ac:dyDescent="0.25">
      <c r="A117" s="77"/>
      <c r="B117" s="80"/>
      <c r="C117" s="80"/>
      <c r="D117" s="80"/>
      <c r="E117" s="80"/>
      <c r="F117" s="77"/>
      <c r="G117" s="66"/>
      <c r="H117" s="9" t="s">
        <v>347</v>
      </c>
      <c r="I117" s="10" t="s">
        <v>348</v>
      </c>
      <c r="J117" s="11" t="s">
        <v>907</v>
      </c>
      <c r="K117" s="11" t="s">
        <v>906</v>
      </c>
      <c r="L117" s="7" t="s">
        <v>1182</v>
      </c>
      <c r="M117" s="7" t="s">
        <v>1183</v>
      </c>
      <c r="N117" s="3"/>
      <c r="O117" s="20"/>
      <c r="P117" s="20"/>
      <c r="Q117" s="20"/>
      <c r="R117" s="20"/>
      <c r="S117" s="20" t="s">
        <v>1243</v>
      </c>
      <c r="T117" s="20"/>
      <c r="U117" s="20"/>
      <c r="V117" s="22">
        <f t="shared" si="1"/>
        <v>5</v>
      </c>
      <c r="W117" s="61"/>
    </row>
    <row r="118" spans="1:23" ht="242.25" x14ac:dyDescent="0.25">
      <c r="A118" s="77"/>
      <c r="B118" s="80"/>
      <c r="C118" s="80"/>
      <c r="D118" s="80"/>
      <c r="E118" s="80"/>
      <c r="F118" s="77"/>
      <c r="G118" s="83" t="s">
        <v>39</v>
      </c>
      <c r="H118" s="9" t="s">
        <v>349</v>
      </c>
      <c r="I118" s="10" t="s">
        <v>350</v>
      </c>
      <c r="J118" s="11" t="s">
        <v>908</v>
      </c>
      <c r="K118" s="11" t="s">
        <v>909</v>
      </c>
      <c r="L118" s="7" t="s">
        <v>1182</v>
      </c>
      <c r="M118" s="7" t="s">
        <v>1183</v>
      </c>
      <c r="N118" s="3"/>
      <c r="O118" s="20"/>
      <c r="P118" s="20"/>
      <c r="Q118" s="20"/>
      <c r="R118" s="20"/>
      <c r="S118" s="20"/>
      <c r="T118" s="20" t="s">
        <v>1243</v>
      </c>
      <c r="U118" s="20"/>
      <c r="V118" s="22">
        <f t="shared" si="1"/>
        <v>6</v>
      </c>
      <c r="W118" s="61"/>
    </row>
    <row r="119" spans="1:23" ht="234.75" customHeight="1" x14ac:dyDescent="0.25">
      <c r="A119" s="77"/>
      <c r="B119" s="80"/>
      <c r="C119" s="80"/>
      <c r="D119" s="80"/>
      <c r="E119" s="80"/>
      <c r="F119" s="77"/>
      <c r="G119" s="80"/>
      <c r="H119" s="9" t="s">
        <v>351</v>
      </c>
      <c r="I119" s="10" t="s">
        <v>352</v>
      </c>
      <c r="J119" s="11" t="s">
        <v>911</v>
      </c>
      <c r="K119" s="11" t="s">
        <v>910</v>
      </c>
      <c r="L119" s="7" t="s">
        <v>1182</v>
      </c>
      <c r="M119" s="7" t="s">
        <v>1183</v>
      </c>
      <c r="N119" s="3"/>
      <c r="O119" s="20"/>
      <c r="P119" s="20"/>
      <c r="Q119" s="20"/>
      <c r="R119" s="20"/>
      <c r="S119" s="20"/>
      <c r="T119" s="20"/>
      <c r="U119" s="20" t="s">
        <v>1243</v>
      </c>
      <c r="V119" s="22">
        <f t="shared" si="1"/>
        <v>7</v>
      </c>
      <c r="W119" s="61"/>
    </row>
    <row r="120" spans="1:23" ht="234" customHeight="1" x14ac:dyDescent="0.25">
      <c r="A120" s="77"/>
      <c r="B120" s="66"/>
      <c r="C120" s="66"/>
      <c r="D120" s="66"/>
      <c r="E120" s="66"/>
      <c r="F120" s="78"/>
      <c r="G120" s="66"/>
      <c r="H120" s="9" t="s">
        <v>353</v>
      </c>
      <c r="I120" s="10" t="s">
        <v>354</v>
      </c>
      <c r="J120" s="11" t="s">
        <v>912</v>
      </c>
      <c r="K120" s="11" t="s">
        <v>913</v>
      </c>
      <c r="L120" s="7" t="s">
        <v>1182</v>
      </c>
      <c r="M120" s="7" t="s">
        <v>1183</v>
      </c>
      <c r="N120" s="3"/>
      <c r="O120" s="20"/>
      <c r="P120" s="20"/>
      <c r="Q120" s="20"/>
      <c r="R120" s="20"/>
      <c r="S120" s="20"/>
      <c r="T120" s="20" t="s">
        <v>1243</v>
      </c>
      <c r="U120" s="20"/>
      <c r="V120" s="22">
        <f t="shared" si="1"/>
        <v>6</v>
      </c>
      <c r="W120" s="62"/>
    </row>
    <row r="121" spans="1:23" ht="409.5" x14ac:dyDescent="0.25">
      <c r="A121" s="77"/>
      <c r="B121" s="83" t="s">
        <v>9</v>
      </c>
      <c r="C121" s="83" t="s">
        <v>17</v>
      </c>
      <c r="D121" s="83" t="s">
        <v>1261</v>
      </c>
      <c r="E121" s="83" t="s">
        <v>1293</v>
      </c>
      <c r="F121" s="76" t="s">
        <v>886</v>
      </c>
      <c r="G121" s="9" t="s">
        <v>23</v>
      </c>
      <c r="H121" s="9" t="s">
        <v>329</v>
      </c>
      <c r="I121" s="10" t="s">
        <v>330</v>
      </c>
      <c r="J121" s="11" t="s">
        <v>888</v>
      </c>
      <c r="K121" s="11" t="s">
        <v>887</v>
      </c>
      <c r="L121" s="7" t="s">
        <v>1178</v>
      </c>
      <c r="M121" s="7" t="s">
        <v>1179</v>
      </c>
      <c r="N121" s="3" t="s">
        <v>1223</v>
      </c>
      <c r="O121" s="21"/>
      <c r="P121" s="21"/>
      <c r="Q121" s="21"/>
      <c r="R121" s="21"/>
      <c r="S121" s="21" t="s">
        <v>1243</v>
      </c>
      <c r="T121" s="21"/>
      <c r="U121" s="21"/>
      <c r="V121" s="23">
        <f t="shared" si="1"/>
        <v>5</v>
      </c>
      <c r="W121" s="40">
        <f>AVERAGE(V121:V126)</f>
        <v>2.8333333333333335</v>
      </c>
    </row>
    <row r="122" spans="1:23" ht="153" x14ac:dyDescent="0.25">
      <c r="A122" s="77"/>
      <c r="B122" s="84"/>
      <c r="C122" s="80"/>
      <c r="D122" s="80"/>
      <c r="E122" s="80"/>
      <c r="F122" s="77"/>
      <c r="G122" s="83" t="s">
        <v>26</v>
      </c>
      <c r="H122" s="9" t="s">
        <v>331</v>
      </c>
      <c r="I122" s="10" t="s">
        <v>332</v>
      </c>
      <c r="J122" s="11" t="s">
        <v>890</v>
      </c>
      <c r="K122" s="11" t="s">
        <v>889</v>
      </c>
      <c r="L122" s="7" t="s">
        <v>1178</v>
      </c>
      <c r="M122" s="7" t="s">
        <v>1179</v>
      </c>
      <c r="N122" s="3"/>
      <c r="O122" s="21"/>
      <c r="P122" s="21"/>
      <c r="Q122" s="21"/>
      <c r="R122" s="21" t="s">
        <v>1243</v>
      </c>
      <c r="S122" s="21"/>
      <c r="T122" s="21"/>
      <c r="U122" s="21"/>
      <c r="V122" s="23">
        <f t="shared" si="1"/>
        <v>4</v>
      </c>
      <c r="W122" s="63"/>
    </row>
    <row r="123" spans="1:23" ht="144.75" customHeight="1" x14ac:dyDescent="0.25">
      <c r="A123" s="77"/>
      <c r="B123" s="84"/>
      <c r="C123" s="80"/>
      <c r="D123" s="80"/>
      <c r="E123" s="80"/>
      <c r="F123" s="77"/>
      <c r="G123" s="80"/>
      <c r="H123" s="9" t="s">
        <v>333</v>
      </c>
      <c r="I123" s="10" t="s">
        <v>334</v>
      </c>
      <c r="J123" s="11" t="s">
        <v>892</v>
      </c>
      <c r="K123" s="11" t="s">
        <v>891</v>
      </c>
      <c r="L123" s="7" t="s">
        <v>1178</v>
      </c>
      <c r="M123" s="7" t="s">
        <v>1179</v>
      </c>
      <c r="N123" s="3"/>
      <c r="O123" s="21"/>
      <c r="P123" s="21"/>
      <c r="Q123" s="21" t="s">
        <v>1243</v>
      </c>
      <c r="R123" s="21"/>
      <c r="S123" s="21"/>
      <c r="T123" s="21"/>
      <c r="U123" s="21"/>
      <c r="V123" s="23">
        <f t="shared" si="1"/>
        <v>3</v>
      </c>
      <c r="W123" s="63"/>
    </row>
    <row r="124" spans="1:23" ht="145.5" customHeight="1" x14ac:dyDescent="0.25">
      <c r="A124" s="77"/>
      <c r="B124" s="84"/>
      <c r="C124" s="80"/>
      <c r="D124" s="80"/>
      <c r="E124" s="80"/>
      <c r="F124" s="77"/>
      <c r="G124" s="66"/>
      <c r="H124" s="9" t="s">
        <v>335</v>
      </c>
      <c r="I124" s="10" t="s">
        <v>336</v>
      </c>
      <c r="J124" s="11" t="s">
        <v>894</v>
      </c>
      <c r="K124" s="11" t="s">
        <v>893</v>
      </c>
      <c r="L124" s="7" t="s">
        <v>1178</v>
      </c>
      <c r="M124" s="7" t="s">
        <v>1179</v>
      </c>
      <c r="N124" s="3"/>
      <c r="O124" s="21"/>
      <c r="P124" s="21" t="s">
        <v>1243</v>
      </c>
      <c r="Q124" s="21"/>
      <c r="R124" s="21"/>
      <c r="S124" s="21"/>
      <c r="T124" s="21"/>
      <c r="U124" s="21"/>
      <c r="V124" s="23">
        <f t="shared" si="1"/>
        <v>2</v>
      </c>
      <c r="W124" s="63"/>
    </row>
    <row r="125" spans="1:23" ht="142.5" customHeight="1" x14ac:dyDescent="0.25">
      <c r="A125" s="77"/>
      <c r="B125" s="84"/>
      <c r="C125" s="80"/>
      <c r="D125" s="80"/>
      <c r="E125" s="80"/>
      <c r="F125" s="77"/>
      <c r="G125" s="83" t="s">
        <v>39</v>
      </c>
      <c r="H125" s="9" t="s">
        <v>337</v>
      </c>
      <c r="I125" s="10" t="s">
        <v>338</v>
      </c>
      <c r="J125" s="11" t="s">
        <v>896</v>
      </c>
      <c r="K125" s="11" t="s">
        <v>895</v>
      </c>
      <c r="L125" s="7" t="s">
        <v>1178</v>
      </c>
      <c r="M125" s="7" t="s">
        <v>1179</v>
      </c>
      <c r="N125" s="3"/>
      <c r="O125" s="21" t="s">
        <v>1243</v>
      </c>
      <c r="P125" s="21"/>
      <c r="Q125" s="21"/>
      <c r="R125" s="21"/>
      <c r="S125" s="21"/>
      <c r="T125" s="21"/>
      <c r="U125" s="21"/>
      <c r="V125" s="23">
        <f t="shared" si="1"/>
        <v>1</v>
      </c>
      <c r="W125" s="63"/>
    </row>
    <row r="126" spans="1:23" ht="144" customHeight="1" x14ac:dyDescent="0.25">
      <c r="A126" s="77"/>
      <c r="B126" s="84"/>
      <c r="C126" s="66"/>
      <c r="D126" s="66"/>
      <c r="E126" s="66"/>
      <c r="F126" s="78"/>
      <c r="G126" s="66"/>
      <c r="H126" s="9" t="s">
        <v>339</v>
      </c>
      <c r="I126" s="10" t="s">
        <v>340</v>
      </c>
      <c r="J126" s="11" t="s">
        <v>898</v>
      </c>
      <c r="K126" s="11" t="s">
        <v>897</v>
      </c>
      <c r="L126" s="7" t="s">
        <v>1178</v>
      </c>
      <c r="M126" s="7" t="s">
        <v>1179</v>
      </c>
      <c r="N126" s="3"/>
      <c r="O126" s="21"/>
      <c r="P126" s="21" t="s">
        <v>1243</v>
      </c>
      <c r="Q126" s="21"/>
      <c r="R126" s="21"/>
      <c r="S126" s="21"/>
      <c r="T126" s="21"/>
      <c r="U126" s="21"/>
      <c r="V126" s="23">
        <f t="shared" si="1"/>
        <v>2</v>
      </c>
      <c r="W126" s="64"/>
    </row>
    <row r="127" spans="1:23" ht="336" customHeight="1" x14ac:dyDescent="0.25">
      <c r="A127" s="77"/>
      <c r="B127" s="77"/>
      <c r="C127" s="83" t="s">
        <v>17</v>
      </c>
      <c r="D127" s="83" t="s">
        <v>1262</v>
      </c>
      <c r="E127" s="83" t="s">
        <v>1294</v>
      </c>
      <c r="F127" s="76" t="s">
        <v>866</v>
      </c>
      <c r="G127" s="83" t="s">
        <v>23</v>
      </c>
      <c r="H127" s="9" t="s">
        <v>309</v>
      </c>
      <c r="I127" s="10" t="s">
        <v>310</v>
      </c>
      <c r="J127" s="11" t="s">
        <v>867</v>
      </c>
      <c r="K127" s="11" t="s">
        <v>836</v>
      </c>
      <c r="L127" s="7" t="s">
        <v>1178</v>
      </c>
      <c r="M127" s="7" t="s">
        <v>1184</v>
      </c>
      <c r="N127" s="3" t="s">
        <v>1224</v>
      </c>
      <c r="O127" s="20"/>
      <c r="P127" s="20"/>
      <c r="Q127" s="20" t="s">
        <v>1243</v>
      </c>
      <c r="R127" s="20"/>
      <c r="S127" s="20"/>
      <c r="T127" s="20"/>
      <c r="U127" s="20"/>
      <c r="V127" s="22">
        <f t="shared" si="1"/>
        <v>3</v>
      </c>
      <c r="W127" s="60">
        <f>AVERAGE(V127:V136)</f>
        <v>4.5</v>
      </c>
    </row>
    <row r="128" spans="1:23" ht="153" x14ac:dyDescent="0.25">
      <c r="A128" s="77"/>
      <c r="B128" s="77"/>
      <c r="C128" s="80"/>
      <c r="D128" s="80"/>
      <c r="E128" s="80"/>
      <c r="F128" s="77"/>
      <c r="G128" s="66"/>
      <c r="H128" s="9" t="s">
        <v>311</v>
      </c>
      <c r="I128" s="10" t="s">
        <v>312</v>
      </c>
      <c r="J128" s="11" t="s">
        <v>869</v>
      </c>
      <c r="K128" s="11" t="s">
        <v>868</v>
      </c>
      <c r="L128" s="7" t="s">
        <v>1178</v>
      </c>
      <c r="M128" s="7" t="s">
        <v>1184</v>
      </c>
      <c r="N128" s="3"/>
      <c r="O128" s="20"/>
      <c r="P128" s="20"/>
      <c r="Q128" s="20"/>
      <c r="R128" s="20" t="s">
        <v>1243</v>
      </c>
      <c r="S128" s="20"/>
      <c r="T128" s="20"/>
      <c r="U128" s="20"/>
      <c r="V128" s="22">
        <f t="shared" si="1"/>
        <v>4</v>
      </c>
      <c r="W128" s="61"/>
    </row>
    <row r="129" spans="1:23" ht="171" customHeight="1" x14ac:dyDescent="0.25">
      <c r="A129" s="77"/>
      <c r="B129" s="77"/>
      <c r="C129" s="80"/>
      <c r="D129" s="80"/>
      <c r="E129" s="80"/>
      <c r="F129" s="77"/>
      <c r="G129" s="83" t="s">
        <v>26</v>
      </c>
      <c r="H129" s="9" t="s">
        <v>313</v>
      </c>
      <c r="I129" s="10" t="s">
        <v>314</v>
      </c>
      <c r="J129" s="11" t="s">
        <v>871</v>
      </c>
      <c r="K129" s="11" t="s">
        <v>870</v>
      </c>
      <c r="L129" s="7" t="s">
        <v>1178</v>
      </c>
      <c r="M129" s="7" t="s">
        <v>1184</v>
      </c>
      <c r="N129" s="3"/>
      <c r="O129" s="20"/>
      <c r="P129" s="20"/>
      <c r="Q129" s="20"/>
      <c r="R129" s="20"/>
      <c r="S129" s="20" t="s">
        <v>1243</v>
      </c>
      <c r="T129" s="20"/>
      <c r="U129" s="20"/>
      <c r="V129" s="22">
        <f t="shared" si="1"/>
        <v>5</v>
      </c>
      <c r="W129" s="61"/>
    </row>
    <row r="130" spans="1:23" ht="153" x14ac:dyDescent="0.25">
      <c r="A130" s="77"/>
      <c r="B130" s="77"/>
      <c r="C130" s="80"/>
      <c r="D130" s="80"/>
      <c r="E130" s="80"/>
      <c r="F130" s="77"/>
      <c r="G130" s="80"/>
      <c r="H130" s="9" t="s">
        <v>315</v>
      </c>
      <c r="I130" s="10" t="s">
        <v>316</v>
      </c>
      <c r="J130" s="11" t="s">
        <v>873</v>
      </c>
      <c r="K130" s="11" t="s">
        <v>872</v>
      </c>
      <c r="L130" s="7" t="s">
        <v>1178</v>
      </c>
      <c r="M130" s="7" t="s">
        <v>1184</v>
      </c>
      <c r="N130" s="3"/>
      <c r="O130" s="20"/>
      <c r="P130" s="20"/>
      <c r="Q130" s="20"/>
      <c r="R130" s="20"/>
      <c r="S130" s="20"/>
      <c r="T130" s="20" t="s">
        <v>1243</v>
      </c>
      <c r="U130" s="20"/>
      <c r="V130" s="22">
        <f t="shared" si="1"/>
        <v>6</v>
      </c>
      <c r="W130" s="61"/>
    </row>
    <row r="131" spans="1:23" ht="153" x14ac:dyDescent="0.25">
      <c r="A131" s="77"/>
      <c r="B131" s="77"/>
      <c r="C131" s="80"/>
      <c r="D131" s="80"/>
      <c r="E131" s="80"/>
      <c r="F131" s="77"/>
      <c r="G131" s="80"/>
      <c r="H131" s="9" t="s">
        <v>317</v>
      </c>
      <c r="I131" s="10" t="s">
        <v>318</v>
      </c>
      <c r="J131" s="11" t="s">
        <v>875</v>
      </c>
      <c r="K131" s="11" t="s">
        <v>874</v>
      </c>
      <c r="L131" s="7" t="s">
        <v>1178</v>
      </c>
      <c r="M131" s="7" t="s">
        <v>1184</v>
      </c>
      <c r="N131" s="3"/>
      <c r="O131" s="20"/>
      <c r="P131" s="20"/>
      <c r="Q131" s="20"/>
      <c r="R131" s="20"/>
      <c r="S131" s="20"/>
      <c r="T131" s="20"/>
      <c r="U131" s="20" t="s">
        <v>1243</v>
      </c>
      <c r="V131" s="22">
        <f t="shared" si="1"/>
        <v>7</v>
      </c>
      <c r="W131" s="61"/>
    </row>
    <row r="132" spans="1:23" ht="153" x14ac:dyDescent="0.25">
      <c r="A132" s="77"/>
      <c r="B132" s="77"/>
      <c r="C132" s="80"/>
      <c r="D132" s="80"/>
      <c r="E132" s="80"/>
      <c r="F132" s="77"/>
      <c r="G132" s="66"/>
      <c r="H132" s="9" t="s">
        <v>319</v>
      </c>
      <c r="I132" s="10" t="s">
        <v>320</v>
      </c>
      <c r="J132" s="11" t="s">
        <v>877</v>
      </c>
      <c r="K132" s="11" t="s">
        <v>876</v>
      </c>
      <c r="L132" s="7" t="s">
        <v>1178</v>
      </c>
      <c r="M132" s="7" t="s">
        <v>1184</v>
      </c>
      <c r="N132" s="3"/>
      <c r="O132" s="20"/>
      <c r="P132" s="20"/>
      <c r="Q132" s="20"/>
      <c r="R132" s="20"/>
      <c r="S132" s="20"/>
      <c r="T132" s="20" t="s">
        <v>1243</v>
      </c>
      <c r="U132" s="20"/>
      <c r="V132" s="22">
        <f t="shared" si="1"/>
        <v>6</v>
      </c>
      <c r="W132" s="61"/>
    </row>
    <row r="133" spans="1:23" ht="165.75" x14ac:dyDescent="0.25">
      <c r="A133" s="77"/>
      <c r="B133" s="77"/>
      <c r="C133" s="80"/>
      <c r="D133" s="80"/>
      <c r="E133" s="80"/>
      <c r="F133" s="77"/>
      <c r="G133" s="83" t="s">
        <v>39</v>
      </c>
      <c r="H133" s="9" t="s">
        <v>321</v>
      </c>
      <c r="I133" s="10" t="s">
        <v>322</v>
      </c>
      <c r="J133" s="11" t="s">
        <v>879</v>
      </c>
      <c r="K133" s="11" t="s">
        <v>878</v>
      </c>
      <c r="L133" s="7" t="s">
        <v>1178</v>
      </c>
      <c r="M133" s="7" t="s">
        <v>1184</v>
      </c>
      <c r="N133" s="3"/>
      <c r="O133" s="20"/>
      <c r="P133" s="20"/>
      <c r="Q133" s="20"/>
      <c r="R133" s="20"/>
      <c r="S133" s="20" t="s">
        <v>1243</v>
      </c>
      <c r="T133" s="20"/>
      <c r="U133" s="20"/>
      <c r="V133" s="22">
        <f t="shared" si="1"/>
        <v>5</v>
      </c>
      <c r="W133" s="61"/>
    </row>
    <row r="134" spans="1:23" ht="153" x14ac:dyDescent="0.25">
      <c r="A134" s="77"/>
      <c r="B134" s="77"/>
      <c r="C134" s="80"/>
      <c r="D134" s="80"/>
      <c r="E134" s="80"/>
      <c r="F134" s="77"/>
      <c r="G134" s="80"/>
      <c r="H134" s="9" t="s">
        <v>323</v>
      </c>
      <c r="I134" s="10" t="s">
        <v>324</v>
      </c>
      <c r="J134" s="11" t="s">
        <v>881</v>
      </c>
      <c r="K134" s="11" t="s">
        <v>880</v>
      </c>
      <c r="L134" s="7" t="s">
        <v>1178</v>
      </c>
      <c r="M134" s="7" t="s">
        <v>1184</v>
      </c>
      <c r="N134" s="3"/>
      <c r="O134" s="20"/>
      <c r="P134" s="20"/>
      <c r="Q134" s="20"/>
      <c r="R134" s="20" t="s">
        <v>1243</v>
      </c>
      <c r="S134" s="20"/>
      <c r="T134" s="20"/>
      <c r="U134" s="20"/>
      <c r="V134" s="22">
        <f t="shared" ref="V134:V197" si="2">IF(ISERROR(MATCH("x",O134:U134)),0,MATCH("x",O134:U134))</f>
        <v>4</v>
      </c>
      <c r="W134" s="61"/>
    </row>
    <row r="135" spans="1:23" ht="322.5" customHeight="1" x14ac:dyDescent="0.25">
      <c r="A135" s="77"/>
      <c r="B135" s="77"/>
      <c r="C135" s="80"/>
      <c r="D135" s="80"/>
      <c r="E135" s="80"/>
      <c r="F135" s="77"/>
      <c r="G135" s="80"/>
      <c r="H135" s="9" t="s">
        <v>325</v>
      </c>
      <c r="I135" s="10" t="s">
        <v>326</v>
      </c>
      <c r="J135" s="11" t="s">
        <v>883</v>
      </c>
      <c r="K135" s="11" t="s">
        <v>882</v>
      </c>
      <c r="L135" s="7" t="s">
        <v>1178</v>
      </c>
      <c r="M135" s="7" t="s">
        <v>1184</v>
      </c>
      <c r="N135" s="3"/>
      <c r="O135" s="20"/>
      <c r="P135" s="20"/>
      <c r="Q135" s="20" t="s">
        <v>1243</v>
      </c>
      <c r="R135" s="20"/>
      <c r="S135" s="20"/>
      <c r="T135" s="20"/>
      <c r="U135" s="20"/>
      <c r="V135" s="22">
        <f t="shared" si="2"/>
        <v>3</v>
      </c>
      <c r="W135" s="61"/>
    </row>
    <row r="136" spans="1:23" ht="157.5" customHeight="1" x14ac:dyDescent="0.25">
      <c r="A136" s="77"/>
      <c r="B136" s="77"/>
      <c r="C136" s="66"/>
      <c r="D136" s="66"/>
      <c r="E136" s="66"/>
      <c r="F136" s="78"/>
      <c r="G136" s="66"/>
      <c r="H136" s="9" t="s">
        <v>327</v>
      </c>
      <c r="I136" s="10" t="s">
        <v>328</v>
      </c>
      <c r="J136" s="11" t="s">
        <v>885</v>
      </c>
      <c r="K136" s="11" t="s">
        <v>884</v>
      </c>
      <c r="L136" s="7" t="s">
        <v>1178</v>
      </c>
      <c r="M136" s="7" t="s">
        <v>1184</v>
      </c>
      <c r="N136" s="3"/>
      <c r="O136" s="20"/>
      <c r="P136" s="20" t="s">
        <v>1243</v>
      </c>
      <c r="Q136" s="20"/>
      <c r="R136" s="20"/>
      <c r="S136" s="20"/>
      <c r="T136" s="20"/>
      <c r="U136" s="20"/>
      <c r="V136" s="22">
        <f t="shared" si="2"/>
        <v>2</v>
      </c>
      <c r="W136" s="62"/>
    </row>
    <row r="137" spans="1:23" ht="293.25" x14ac:dyDescent="0.25">
      <c r="A137" s="78"/>
      <c r="B137" s="77"/>
      <c r="C137" s="83" t="s">
        <v>17</v>
      </c>
      <c r="D137" s="83" t="s">
        <v>1263</v>
      </c>
      <c r="E137" s="83" t="s">
        <v>1295</v>
      </c>
      <c r="F137" s="76" t="s">
        <v>835</v>
      </c>
      <c r="G137" s="83" t="s">
        <v>23</v>
      </c>
      <c r="H137" s="9" t="s">
        <v>279</v>
      </c>
      <c r="I137" s="10" t="s">
        <v>280</v>
      </c>
      <c r="J137" s="11" t="s">
        <v>837</v>
      </c>
      <c r="K137" s="11" t="s">
        <v>836</v>
      </c>
      <c r="L137" s="7" t="s">
        <v>1177</v>
      </c>
      <c r="M137" s="7" t="s">
        <v>1179</v>
      </c>
      <c r="N137" s="3" t="s">
        <v>1225</v>
      </c>
      <c r="O137" s="21" t="s">
        <v>1243</v>
      </c>
      <c r="P137" s="21"/>
      <c r="Q137" s="21"/>
      <c r="R137" s="21"/>
      <c r="S137" s="21"/>
      <c r="T137" s="21"/>
      <c r="U137" s="21"/>
      <c r="V137" s="23">
        <f t="shared" si="2"/>
        <v>1</v>
      </c>
      <c r="W137" s="40">
        <f>AVERAGE(V137:V151)</f>
        <v>3.6</v>
      </c>
    </row>
    <row r="138" spans="1:23" ht="142.5" customHeight="1" x14ac:dyDescent="0.25">
      <c r="A138" s="12"/>
      <c r="B138" s="80"/>
      <c r="C138" s="80"/>
      <c r="D138" s="80"/>
      <c r="E138" s="80"/>
      <c r="F138" s="77"/>
      <c r="G138" s="66"/>
      <c r="H138" s="9" t="s">
        <v>281</v>
      </c>
      <c r="I138" s="10" t="s">
        <v>282</v>
      </c>
      <c r="J138" s="11" t="s">
        <v>839</v>
      </c>
      <c r="K138" s="11" t="s">
        <v>838</v>
      </c>
      <c r="L138" s="7" t="s">
        <v>1177</v>
      </c>
      <c r="M138" s="7" t="s">
        <v>1179</v>
      </c>
      <c r="N138" s="3"/>
      <c r="O138" s="21"/>
      <c r="P138" s="21" t="s">
        <v>1243</v>
      </c>
      <c r="Q138" s="21"/>
      <c r="R138" s="21"/>
      <c r="S138" s="21"/>
      <c r="T138" s="21"/>
      <c r="U138" s="21"/>
      <c r="V138" s="23">
        <f t="shared" si="2"/>
        <v>2</v>
      </c>
      <c r="W138" s="63"/>
    </row>
    <row r="139" spans="1:23" ht="267.75" x14ac:dyDescent="0.25">
      <c r="A139" s="12"/>
      <c r="B139" s="80"/>
      <c r="C139" s="80"/>
      <c r="D139" s="80"/>
      <c r="E139" s="80"/>
      <c r="F139" s="77"/>
      <c r="G139" s="83" t="s">
        <v>26</v>
      </c>
      <c r="H139" s="9" t="s">
        <v>283</v>
      </c>
      <c r="I139" s="10" t="s">
        <v>284</v>
      </c>
      <c r="J139" s="11" t="s">
        <v>841</v>
      </c>
      <c r="K139" s="11" t="s">
        <v>840</v>
      </c>
      <c r="L139" s="7" t="s">
        <v>1177</v>
      </c>
      <c r="M139" s="7" t="s">
        <v>1179</v>
      </c>
      <c r="N139" s="3"/>
      <c r="O139" s="21"/>
      <c r="P139" s="21"/>
      <c r="Q139" s="21" t="s">
        <v>1243</v>
      </c>
      <c r="R139" s="21"/>
      <c r="S139" s="21"/>
      <c r="T139" s="21"/>
      <c r="U139" s="21"/>
      <c r="V139" s="23">
        <f t="shared" si="2"/>
        <v>3</v>
      </c>
      <c r="W139" s="63"/>
    </row>
    <row r="140" spans="1:23" ht="141.75" customHeight="1" x14ac:dyDescent="0.25">
      <c r="A140" s="12"/>
      <c r="B140" s="80"/>
      <c r="C140" s="80"/>
      <c r="D140" s="80"/>
      <c r="E140" s="80"/>
      <c r="F140" s="77"/>
      <c r="G140" s="80"/>
      <c r="H140" s="9" t="s">
        <v>285</v>
      </c>
      <c r="I140" s="10" t="s">
        <v>286</v>
      </c>
      <c r="J140" s="11" t="s">
        <v>843</v>
      </c>
      <c r="K140" s="11" t="s">
        <v>842</v>
      </c>
      <c r="L140" s="7" t="s">
        <v>1177</v>
      </c>
      <c r="M140" s="7" t="s">
        <v>1179</v>
      </c>
      <c r="N140" s="3"/>
      <c r="O140" s="21"/>
      <c r="P140" s="21"/>
      <c r="Q140" s="21"/>
      <c r="R140" s="21" t="s">
        <v>1243</v>
      </c>
      <c r="S140" s="21"/>
      <c r="T140" s="21"/>
      <c r="U140" s="21"/>
      <c r="V140" s="23">
        <f t="shared" si="2"/>
        <v>4</v>
      </c>
      <c r="W140" s="63"/>
    </row>
    <row r="141" spans="1:23" ht="146.25" customHeight="1" x14ac:dyDescent="0.25">
      <c r="A141" s="12"/>
      <c r="B141" s="80"/>
      <c r="C141" s="80"/>
      <c r="D141" s="80"/>
      <c r="E141" s="80"/>
      <c r="F141" s="77"/>
      <c r="G141" s="80"/>
      <c r="H141" s="9" t="s">
        <v>287</v>
      </c>
      <c r="I141" s="10" t="s">
        <v>288</v>
      </c>
      <c r="J141" s="11" t="s">
        <v>845</v>
      </c>
      <c r="K141" s="11" t="s">
        <v>844</v>
      </c>
      <c r="L141" s="7" t="s">
        <v>1177</v>
      </c>
      <c r="M141" s="7" t="s">
        <v>1179</v>
      </c>
      <c r="N141" s="3"/>
      <c r="O141" s="21"/>
      <c r="P141" s="21"/>
      <c r="Q141" s="21"/>
      <c r="R141" s="21"/>
      <c r="S141" s="21" t="s">
        <v>1243</v>
      </c>
      <c r="T141" s="21"/>
      <c r="U141" s="21"/>
      <c r="V141" s="23">
        <f t="shared" si="2"/>
        <v>5</v>
      </c>
      <c r="W141" s="63"/>
    </row>
    <row r="142" spans="1:23" ht="143.25" customHeight="1" x14ac:dyDescent="0.25">
      <c r="A142" s="12"/>
      <c r="B142" s="80"/>
      <c r="C142" s="80"/>
      <c r="D142" s="80"/>
      <c r="E142" s="80"/>
      <c r="F142" s="77"/>
      <c r="G142" s="80"/>
      <c r="H142" s="9" t="s">
        <v>289</v>
      </c>
      <c r="I142" s="10" t="s">
        <v>290</v>
      </c>
      <c r="J142" s="11" t="s">
        <v>847</v>
      </c>
      <c r="K142" s="11" t="s">
        <v>846</v>
      </c>
      <c r="L142" s="7" t="s">
        <v>1177</v>
      </c>
      <c r="M142" s="7" t="s">
        <v>1179</v>
      </c>
      <c r="N142" s="3"/>
      <c r="O142" s="21"/>
      <c r="P142" s="21"/>
      <c r="Q142" s="21"/>
      <c r="R142" s="21"/>
      <c r="S142" s="21"/>
      <c r="T142" s="21" t="s">
        <v>1243</v>
      </c>
      <c r="U142" s="21"/>
      <c r="V142" s="23">
        <f t="shared" si="2"/>
        <v>6</v>
      </c>
      <c r="W142" s="63"/>
    </row>
    <row r="143" spans="1:23" ht="145.5" customHeight="1" x14ac:dyDescent="0.25">
      <c r="A143" s="12"/>
      <c r="B143" s="80"/>
      <c r="C143" s="80"/>
      <c r="D143" s="80"/>
      <c r="E143" s="80"/>
      <c r="F143" s="77"/>
      <c r="G143" s="80"/>
      <c r="H143" s="9" t="s">
        <v>291</v>
      </c>
      <c r="I143" s="10" t="s">
        <v>292</v>
      </c>
      <c r="J143" s="11" t="s">
        <v>849</v>
      </c>
      <c r="K143" s="11" t="s">
        <v>848</v>
      </c>
      <c r="L143" s="7" t="s">
        <v>1177</v>
      </c>
      <c r="M143" s="7" t="s">
        <v>1179</v>
      </c>
      <c r="N143" s="3"/>
      <c r="O143" s="21"/>
      <c r="P143" s="21"/>
      <c r="Q143" s="21"/>
      <c r="R143" s="21"/>
      <c r="S143" s="21"/>
      <c r="T143" s="21"/>
      <c r="U143" s="21" t="s">
        <v>1243</v>
      </c>
      <c r="V143" s="23">
        <f t="shared" si="2"/>
        <v>7</v>
      </c>
      <c r="W143" s="63"/>
    </row>
    <row r="144" spans="1:23" ht="143.25" customHeight="1" x14ac:dyDescent="0.25">
      <c r="A144" s="12"/>
      <c r="B144" s="80"/>
      <c r="C144" s="80"/>
      <c r="D144" s="80"/>
      <c r="E144" s="80"/>
      <c r="F144" s="77"/>
      <c r="G144" s="80"/>
      <c r="H144" s="9" t="s">
        <v>293</v>
      </c>
      <c r="I144" s="10" t="s">
        <v>294</v>
      </c>
      <c r="J144" s="11" t="s">
        <v>851</v>
      </c>
      <c r="K144" s="11" t="s">
        <v>850</v>
      </c>
      <c r="L144" s="7" t="s">
        <v>1177</v>
      </c>
      <c r="M144" s="7" t="s">
        <v>1179</v>
      </c>
      <c r="N144" s="3"/>
      <c r="O144" s="21"/>
      <c r="P144" s="21"/>
      <c r="Q144" s="21"/>
      <c r="R144" s="21"/>
      <c r="S144" s="21"/>
      <c r="T144" s="21" t="s">
        <v>1243</v>
      </c>
      <c r="U144" s="21"/>
      <c r="V144" s="23">
        <f t="shared" si="2"/>
        <v>6</v>
      </c>
      <c r="W144" s="63"/>
    </row>
    <row r="145" spans="1:23" ht="146.25" customHeight="1" x14ac:dyDescent="0.25">
      <c r="A145" s="12"/>
      <c r="B145" s="80"/>
      <c r="C145" s="80"/>
      <c r="D145" s="80"/>
      <c r="E145" s="80"/>
      <c r="F145" s="77"/>
      <c r="G145" s="80"/>
      <c r="H145" s="9" t="s">
        <v>295</v>
      </c>
      <c r="I145" s="10" t="s">
        <v>296</v>
      </c>
      <c r="J145" s="11" t="s">
        <v>853</v>
      </c>
      <c r="K145" s="11" t="s">
        <v>852</v>
      </c>
      <c r="L145" s="7" t="s">
        <v>1177</v>
      </c>
      <c r="M145" s="7" t="s">
        <v>1179</v>
      </c>
      <c r="N145" s="3"/>
      <c r="O145" s="21"/>
      <c r="P145" s="21"/>
      <c r="Q145" s="21"/>
      <c r="R145" s="21"/>
      <c r="S145" s="21" t="s">
        <v>1243</v>
      </c>
      <c r="T145" s="21"/>
      <c r="U145" s="21"/>
      <c r="V145" s="23">
        <f t="shared" si="2"/>
        <v>5</v>
      </c>
      <c r="W145" s="63"/>
    </row>
    <row r="146" spans="1:23" ht="145.5" customHeight="1" x14ac:dyDescent="0.25">
      <c r="A146" s="12"/>
      <c r="B146" s="80"/>
      <c r="C146" s="80"/>
      <c r="D146" s="80"/>
      <c r="E146" s="80"/>
      <c r="F146" s="77"/>
      <c r="G146" s="66"/>
      <c r="H146" s="9" t="s">
        <v>297</v>
      </c>
      <c r="I146" s="10" t="s">
        <v>298</v>
      </c>
      <c r="J146" s="11" t="s">
        <v>855</v>
      </c>
      <c r="K146" s="11" t="s">
        <v>854</v>
      </c>
      <c r="L146" s="7" t="s">
        <v>1177</v>
      </c>
      <c r="M146" s="7" t="s">
        <v>1179</v>
      </c>
      <c r="N146" s="3"/>
      <c r="O146" s="21"/>
      <c r="P146" s="21"/>
      <c r="Q146" s="21"/>
      <c r="R146" s="21" t="s">
        <v>1243</v>
      </c>
      <c r="S146" s="21"/>
      <c r="T146" s="21"/>
      <c r="U146" s="21"/>
      <c r="V146" s="23">
        <f t="shared" si="2"/>
        <v>4</v>
      </c>
      <c r="W146" s="63"/>
    </row>
    <row r="147" spans="1:23" ht="204" x14ac:dyDescent="0.25">
      <c r="A147" s="12"/>
      <c r="B147" s="80"/>
      <c r="C147" s="80"/>
      <c r="D147" s="80"/>
      <c r="E147" s="80"/>
      <c r="F147" s="77"/>
      <c r="G147" s="83" t="s">
        <v>39</v>
      </c>
      <c r="H147" s="9" t="s">
        <v>299</v>
      </c>
      <c r="I147" s="10" t="s">
        <v>300</v>
      </c>
      <c r="J147" s="11" t="s">
        <v>857</v>
      </c>
      <c r="K147" s="11" t="s">
        <v>856</v>
      </c>
      <c r="L147" s="7" t="s">
        <v>1177</v>
      </c>
      <c r="M147" s="7" t="s">
        <v>1179</v>
      </c>
      <c r="N147" s="3"/>
      <c r="O147" s="21"/>
      <c r="P147" s="21"/>
      <c r="Q147" s="21" t="s">
        <v>1243</v>
      </c>
      <c r="R147" s="21"/>
      <c r="S147" s="21"/>
      <c r="T147" s="21"/>
      <c r="U147" s="21"/>
      <c r="V147" s="23">
        <f t="shared" si="2"/>
        <v>3</v>
      </c>
      <c r="W147" s="63"/>
    </row>
    <row r="148" spans="1:23" ht="191.25" x14ac:dyDescent="0.25">
      <c r="A148" s="12"/>
      <c r="B148" s="80"/>
      <c r="C148" s="80"/>
      <c r="D148" s="80"/>
      <c r="E148" s="80"/>
      <c r="F148" s="77"/>
      <c r="G148" s="80"/>
      <c r="H148" s="9" t="s">
        <v>301</v>
      </c>
      <c r="I148" s="10" t="s">
        <v>302</v>
      </c>
      <c r="J148" s="11" t="s">
        <v>859</v>
      </c>
      <c r="K148" s="11" t="s">
        <v>858</v>
      </c>
      <c r="L148" s="7" t="s">
        <v>1177</v>
      </c>
      <c r="M148" s="7" t="s">
        <v>1179</v>
      </c>
      <c r="N148" s="3"/>
      <c r="O148" s="21"/>
      <c r="P148" s="21" t="s">
        <v>1243</v>
      </c>
      <c r="Q148" s="21"/>
      <c r="R148" s="21"/>
      <c r="S148" s="21"/>
      <c r="T148" s="21"/>
      <c r="U148" s="21"/>
      <c r="V148" s="23">
        <f t="shared" si="2"/>
        <v>2</v>
      </c>
      <c r="W148" s="63"/>
    </row>
    <row r="149" spans="1:23" ht="146.25" customHeight="1" x14ac:dyDescent="0.25">
      <c r="A149" s="12"/>
      <c r="B149" s="80"/>
      <c r="C149" s="80"/>
      <c r="D149" s="80"/>
      <c r="E149" s="80"/>
      <c r="F149" s="77"/>
      <c r="G149" s="80"/>
      <c r="H149" s="9" t="s">
        <v>303</v>
      </c>
      <c r="I149" s="10" t="s">
        <v>304</v>
      </c>
      <c r="J149" s="11" t="s">
        <v>861</v>
      </c>
      <c r="K149" s="11" t="s">
        <v>860</v>
      </c>
      <c r="L149" s="7" t="s">
        <v>1177</v>
      </c>
      <c r="M149" s="7" t="s">
        <v>1179</v>
      </c>
      <c r="N149" s="3"/>
      <c r="O149" s="21" t="s">
        <v>1243</v>
      </c>
      <c r="P149" s="21"/>
      <c r="Q149" s="21"/>
      <c r="R149" s="21"/>
      <c r="S149" s="21"/>
      <c r="T149" s="21"/>
      <c r="U149" s="21"/>
      <c r="V149" s="23">
        <f t="shared" si="2"/>
        <v>1</v>
      </c>
      <c r="W149" s="63"/>
    </row>
    <row r="150" spans="1:23" ht="216.75" x14ac:dyDescent="0.25">
      <c r="A150" s="12"/>
      <c r="B150" s="80"/>
      <c r="C150" s="80"/>
      <c r="D150" s="80"/>
      <c r="E150" s="80"/>
      <c r="F150" s="77"/>
      <c r="G150" s="66"/>
      <c r="H150" s="9" t="s">
        <v>305</v>
      </c>
      <c r="I150" s="10" t="s">
        <v>306</v>
      </c>
      <c r="J150" s="11" t="s">
        <v>862</v>
      </c>
      <c r="K150" s="11" t="s">
        <v>863</v>
      </c>
      <c r="L150" s="7" t="s">
        <v>1177</v>
      </c>
      <c r="M150" s="7" t="s">
        <v>1179</v>
      </c>
      <c r="N150" s="3"/>
      <c r="O150" s="21"/>
      <c r="P150" s="21" t="s">
        <v>1243</v>
      </c>
      <c r="Q150" s="21"/>
      <c r="R150" s="21"/>
      <c r="S150" s="21"/>
      <c r="T150" s="21"/>
      <c r="U150" s="21"/>
      <c r="V150" s="23">
        <f t="shared" si="2"/>
        <v>2</v>
      </c>
      <c r="W150" s="63"/>
    </row>
    <row r="151" spans="1:23" ht="165.75" x14ac:dyDescent="0.25">
      <c r="A151" s="12"/>
      <c r="B151" s="66"/>
      <c r="C151" s="66"/>
      <c r="D151" s="66"/>
      <c r="E151" s="66"/>
      <c r="F151" s="78"/>
      <c r="G151" s="8" t="s">
        <v>54</v>
      </c>
      <c r="H151" s="9" t="s">
        <v>308</v>
      </c>
      <c r="I151" s="10" t="s">
        <v>307</v>
      </c>
      <c r="J151" s="11" t="s">
        <v>865</v>
      </c>
      <c r="K151" s="11" t="s">
        <v>864</v>
      </c>
      <c r="L151" s="7" t="s">
        <v>1177</v>
      </c>
      <c r="M151" s="7" t="s">
        <v>1179</v>
      </c>
      <c r="N151" s="3"/>
      <c r="O151" s="21"/>
      <c r="P151" s="21"/>
      <c r="Q151" s="21" t="s">
        <v>1243</v>
      </c>
      <c r="R151" s="21"/>
      <c r="S151" s="21"/>
      <c r="T151" s="21"/>
      <c r="U151" s="21"/>
      <c r="V151" s="23">
        <f t="shared" si="2"/>
        <v>3</v>
      </c>
      <c r="W151" s="64"/>
    </row>
    <row r="152" spans="1:23" ht="363.75" customHeight="1" x14ac:dyDescent="0.25">
      <c r="A152" s="81" t="s">
        <v>2</v>
      </c>
      <c r="B152" s="81" t="s">
        <v>10</v>
      </c>
      <c r="C152" s="81" t="s">
        <v>18</v>
      </c>
      <c r="D152" s="81" t="s">
        <v>1264</v>
      </c>
      <c r="E152" s="81" t="s">
        <v>1279</v>
      </c>
      <c r="F152" s="67" t="s">
        <v>822</v>
      </c>
      <c r="G152" s="81" t="s">
        <v>23</v>
      </c>
      <c r="H152" s="14" t="s">
        <v>267</v>
      </c>
      <c r="I152" s="15" t="s">
        <v>268</v>
      </c>
      <c r="J152" s="16" t="s">
        <v>823</v>
      </c>
      <c r="K152" s="16" t="s">
        <v>824</v>
      </c>
      <c r="L152" s="7" t="s">
        <v>1197</v>
      </c>
      <c r="M152" s="7" t="s">
        <v>1185</v>
      </c>
      <c r="N152" s="3" t="s">
        <v>1226</v>
      </c>
      <c r="O152" s="20"/>
      <c r="P152" s="20"/>
      <c r="Q152" s="20"/>
      <c r="R152" s="20" t="s">
        <v>1243</v>
      </c>
      <c r="S152" s="20"/>
      <c r="T152" s="20"/>
      <c r="U152" s="20"/>
      <c r="V152" s="22">
        <f t="shared" si="2"/>
        <v>4</v>
      </c>
      <c r="W152" s="60">
        <f>AVERAGE(V152:V157)</f>
        <v>5.5</v>
      </c>
    </row>
    <row r="153" spans="1:23" ht="191.25" x14ac:dyDescent="0.25">
      <c r="A153" s="82"/>
      <c r="B153" s="82"/>
      <c r="C153" s="80"/>
      <c r="D153" s="80"/>
      <c r="E153" s="80"/>
      <c r="F153" s="68"/>
      <c r="G153" s="66"/>
      <c r="H153" s="14" t="s">
        <v>269</v>
      </c>
      <c r="I153" s="15" t="s">
        <v>270</v>
      </c>
      <c r="J153" s="16" t="s">
        <v>825</v>
      </c>
      <c r="K153" s="16" t="s">
        <v>826</v>
      </c>
      <c r="L153" s="7" t="s">
        <v>1197</v>
      </c>
      <c r="M153" s="7" t="s">
        <v>1185</v>
      </c>
      <c r="N153" s="3"/>
      <c r="O153" s="20"/>
      <c r="P153" s="20"/>
      <c r="Q153" s="20"/>
      <c r="R153" s="20"/>
      <c r="S153" s="20" t="s">
        <v>1243</v>
      </c>
      <c r="T153" s="20"/>
      <c r="U153" s="20"/>
      <c r="V153" s="22">
        <f t="shared" si="2"/>
        <v>5</v>
      </c>
      <c r="W153" s="61"/>
    </row>
    <row r="154" spans="1:23" ht="191.25" x14ac:dyDescent="0.25">
      <c r="A154" s="82"/>
      <c r="B154" s="82"/>
      <c r="C154" s="80"/>
      <c r="D154" s="80"/>
      <c r="E154" s="80"/>
      <c r="F154" s="68"/>
      <c r="G154" s="81" t="s">
        <v>26</v>
      </c>
      <c r="H154" s="14" t="s">
        <v>271</v>
      </c>
      <c r="I154" s="15" t="s">
        <v>272</v>
      </c>
      <c r="J154" s="16" t="s">
        <v>828</v>
      </c>
      <c r="K154" s="16" t="s">
        <v>827</v>
      </c>
      <c r="L154" s="7" t="s">
        <v>1197</v>
      </c>
      <c r="M154" s="7" t="s">
        <v>1185</v>
      </c>
      <c r="N154" s="3"/>
      <c r="O154" s="20"/>
      <c r="P154" s="20"/>
      <c r="Q154" s="20"/>
      <c r="R154" s="20"/>
      <c r="S154" s="20"/>
      <c r="T154" s="20" t="s">
        <v>1243</v>
      </c>
      <c r="U154" s="20"/>
      <c r="V154" s="22">
        <f t="shared" si="2"/>
        <v>6</v>
      </c>
      <c r="W154" s="61"/>
    </row>
    <row r="155" spans="1:23" ht="191.25" x14ac:dyDescent="0.25">
      <c r="A155" s="82"/>
      <c r="B155" s="82"/>
      <c r="C155" s="80"/>
      <c r="D155" s="80"/>
      <c r="E155" s="80"/>
      <c r="F155" s="68"/>
      <c r="G155" s="66"/>
      <c r="H155" s="14" t="s">
        <v>273</v>
      </c>
      <c r="I155" s="15" t="s">
        <v>274</v>
      </c>
      <c r="J155" s="16" t="s">
        <v>830</v>
      </c>
      <c r="K155" s="16" t="s">
        <v>829</v>
      </c>
      <c r="L155" s="7" t="s">
        <v>1197</v>
      </c>
      <c r="M155" s="7" t="s">
        <v>1185</v>
      </c>
      <c r="N155" s="3"/>
      <c r="O155" s="20"/>
      <c r="P155" s="20"/>
      <c r="Q155" s="20"/>
      <c r="R155" s="20"/>
      <c r="S155" s="20"/>
      <c r="T155" s="20"/>
      <c r="U155" s="20" t="s">
        <v>1243</v>
      </c>
      <c r="V155" s="22">
        <f t="shared" si="2"/>
        <v>7</v>
      </c>
      <c r="W155" s="61"/>
    </row>
    <row r="156" spans="1:23" ht="191.25" x14ac:dyDescent="0.25">
      <c r="A156" s="82"/>
      <c r="B156" s="82"/>
      <c r="C156" s="80"/>
      <c r="D156" s="80"/>
      <c r="E156" s="80"/>
      <c r="F156" s="68"/>
      <c r="G156" s="81" t="s">
        <v>39</v>
      </c>
      <c r="H156" s="14" t="s">
        <v>275</v>
      </c>
      <c r="I156" s="15" t="s">
        <v>276</v>
      </c>
      <c r="J156" s="16" t="s">
        <v>832</v>
      </c>
      <c r="K156" s="16" t="s">
        <v>831</v>
      </c>
      <c r="L156" s="7" t="s">
        <v>1197</v>
      </c>
      <c r="M156" s="7" t="s">
        <v>1185</v>
      </c>
      <c r="N156" s="3"/>
      <c r="O156" s="20"/>
      <c r="P156" s="20"/>
      <c r="Q156" s="20"/>
      <c r="R156" s="20"/>
      <c r="S156" s="20"/>
      <c r="T156" s="20" t="s">
        <v>1243</v>
      </c>
      <c r="U156" s="20"/>
      <c r="V156" s="22">
        <f t="shared" si="2"/>
        <v>6</v>
      </c>
      <c r="W156" s="61"/>
    </row>
    <row r="157" spans="1:23" ht="191.25" x14ac:dyDescent="0.25">
      <c r="A157" s="82"/>
      <c r="B157" s="82"/>
      <c r="C157" s="66"/>
      <c r="D157" s="66"/>
      <c r="E157" s="66"/>
      <c r="F157" s="69"/>
      <c r="G157" s="66"/>
      <c r="H157" s="14" t="s">
        <v>277</v>
      </c>
      <c r="I157" s="15" t="s">
        <v>278</v>
      </c>
      <c r="J157" s="16" t="s">
        <v>833</v>
      </c>
      <c r="K157" s="16" t="s">
        <v>834</v>
      </c>
      <c r="L157" s="7" t="s">
        <v>1197</v>
      </c>
      <c r="M157" s="7" t="s">
        <v>1185</v>
      </c>
      <c r="N157" s="3"/>
      <c r="O157" s="20"/>
      <c r="P157" s="20"/>
      <c r="Q157" s="20"/>
      <c r="R157" s="20"/>
      <c r="S157" s="20" t="s">
        <v>1243</v>
      </c>
      <c r="T157" s="20"/>
      <c r="U157" s="20"/>
      <c r="V157" s="22">
        <f t="shared" si="2"/>
        <v>5</v>
      </c>
      <c r="W157" s="62"/>
    </row>
    <row r="158" spans="1:23" ht="357" x14ac:dyDescent="0.25">
      <c r="A158" s="68"/>
      <c r="B158" s="68"/>
      <c r="C158" s="81" t="s">
        <v>18</v>
      </c>
      <c r="D158" s="81" t="s">
        <v>1281</v>
      </c>
      <c r="E158" s="81" t="s">
        <v>1280</v>
      </c>
      <c r="F158" s="67" t="s">
        <v>807</v>
      </c>
      <c r="G158" s="81" t="s">
        <v>23</v>
      </c>
      <c r="H158" s="14" t="s">
        <v>253</v>
      </c>
      <c r="I158" s="15" t="s">
        <v>254</v>
      </c>
      <c r="J158" s="16" t="s">
        <v>808</v>
      </c>
      <c r="K158" s="16" t="s">
        <v>809</v>
      </c>
      <c r="L158" s="7" t="s">
        <v>1193</v>
      </c>
      <c r="M158" s="7" t="s">
        <v>1194</v>
      </c>
      <c r="N158" s="3" t="s">
        <v>1227</v>
      </c>
      <c r="O158" s="21"/>
      <c r="P158" s="21"/>
      <c r="Q158" s="21"/>
      <c r="R158" s="21" t="s">
        <v>1243</v>
      </c>
      <c r="S158" s="21"/>
      <c r="T158" s="21"/>
      <c r="U158" s="21"/>
      <c r="V158" s="23">
        <f t="shared" si="2"/>
        <v>4</v>
      </c>
      <c r="W158" s="40">
        <f>AVERAGE(V158:V164)</f>
        <v>2.7142857142857144</v>
      </c>
    </row>
    <row r="159" spans="1:23" ht="242.25" x14ac:dyDescent="0.25">
      <c r="A159" s="68"/>
      <c r="B159" s="80"/>
      <c r="C159" s="80"/>
      <c r="D159" s="80"/>
      <c r="E159" s="80"/>
      <c r="F159" s="68"/>
      <c r="G159" s="66"/>
      <c r="H159" s="14" t="s">
        <v>255</v>
      </c>
      <c r="I159" s="15" t="s">
        <v>256</v>
      </c>
      <c r="J159" s="16" t="s">
        <v>810</v>
      </c>
      <c r="K159" s="16" t="s">
        <v>811</v>
      </c>
      <c r="L159" s="7" t="s">
        <v>1193</v>
      </c>
      <c r="M159" s="7" t="s">
        <v>1194</v>
      </c>
      <c r="N159" s="3"/>
      <c r="O159" s="21"/>
      <c r="P159" s="21"/>
      <c r="Q159" s="21" t="s">
        <v>1243</v>
      </c>
      <c r="R159" s="21"/>
      <c r="S159" s="21"/>
      <c r="T159" s="21"/>
      <c r="U159" s="21"/>
      <c r="V159" s="23">
        <f t="shared" si="2"/>
        <v>3</v>
      </c>
      <c r="W159" s="63"/>
    </row>
    <row r="160" spans="1:23" ht="242.25" x14ac:dyDescent="0.25">
      <c r="A160" s="68"/>
      <c r="B160" s="80"/>
      <c r="C160" s="80"/>
      <c r="D160" s="80"/>
      <c r="E160" s="80"/>
      <c r="F160" s="68"/>
      <c r="G160" s="81" t="s">
        <v>26</v>
      </c>
      <c r="H160" s="14" t="s">
        <v>257</v>
      </c>
      <c r="I160" s="15" t="s">
        <v>258</v>
      </c>
      <c r="J160" s="16" t="s">
        <v>813</v>
      </c>
      <c r="K160" s="16" t="s">
        <v>812</v>
      </c>
      <c r="L160" s="7" t="s">
        <v>1193</v>
      </c>
      <c r="M160" s="7" t="s">
        <v>1194</v>
      </c>
      <c r="N160" s="3"/>
      <c r="O160" s="21"/>
      <c r="P160" s="21" t="s">
        <v>1243</v>
      </c>
      <c r="Q160" s="21"/>
      <c r="R160" s="21"/>
      <c r="S160" s="21"/>
      <c r="T160" s="21"/>
      <c r="U160" s="21"/>
      <c r="V160" s="23">
        <f t="shared" si="2"/>
        <v>2</v>
      </c>
      <c r="W160" s="63"/>
    </row>
    <row r="161" spans="1:23" ht="242.25" x14ac:dyDescent="0.25">
      <c r="A161" s="68"/>
      <c r="B161" s="80"/>
      <c r="C161" s="80"/>
      <c r="D161" s="80"/>
      <c r="E161" s="80"/>
      <c r="F161" s="68"/>
      <c r="G161" s="80"/>
      <c r="H161" s="14" t="s">
        <v>259</v>
      </c>
      <c r="I161" s="15" t="s">
        <v>260</v>
      </c>
      <c r="J161" s="16" t="s">
        <v>814</v>
      </c>
      <c r="K161" s="16" t="s">
        <v>815</v>
      </c>
      <c r="L161" s="7" t="s">
        <v>1193</v>
      </c>
      <c r="M161" s="7" t="s">
        <v>1194</v>
      </c>
      <c r="N161" s="3"/>
      <c r="O161" s="21" t="s">
        <v>1243</v>
      </c>
      <c r="P161" s="21"/>
      <c r="Q161" s="21"/>
      <c r="R161" s="21"/>
      <c r="S161" s="21"/>
      <c r="T161" s="21"/>
      <c r="U161" s="21"/>
      <c r="V161" s="23">
        <f t="shared" si="2"/>
        <v>1</v>
      </c>
      <c r="W161" s="63"/>
    </row>
    <row r="162" spans="1:23" ht="242.25" x14ac:dyDescent="0.25">
      <c r="A162" s="68"/>
      <c r="B162" s="80"/>
      <c r="C162" s="80"/>
      <c r="D162" s="80"/>
      <c r="E162" s="80"/>
      <c r="F162" s="68"/>
      <c r="G162" s="66"/>
      <c r="H162" s="14" t="s">
        <v>261</v>
      </c>
      <c r="I162" s="15" t="s">
        <v>262</v>
      </c>
      <c r="J162" s="16" t="s">
        <v>816</v>
      </c>
      <c r="K162" s="16" t="s">
        <v>817</v>
      </c>
      <c r="L162" s="7" t="s">
        <v>1193</v>
      </c>
      <c r="M162" s="7" t="s">
        <v>1194</v>
      </c>
      <c r="N162" s="3"/>
      <c r="O162" s="21"/>
      <c r="P162" s="21" t="s">
        <v>1243</v>
      </c>
      <c r="Q162" s="21"/>
      <c r="R162" s="21"/>
      <c r="S162" s="21"/>
      <c r="T162" s="21"/>
      <c r="U162" s="21"/>
      <c r="V162" s="23">
        <f t="shared" si="2"/>
        <v>2</v>
      </c>
      <c r="W162" s="63"/>
    </row>
    <row r="163" spans="1:23" ht="242.25" x14ac:dyDescent="0.25">
      <c r="A163" s="68"/>
      <c r="B163" s="80"/>
      <c r="C163" s="80"/>
      <c r="D163" s="80"/>
      <c r="E163" s="80"/>
      <c r="F163" s="68"/>
      <c r="G163" s="81" t="s">
        <v>39</v>
      </c>
      <c r="H163" s="14" t="s">
        <v>263</v>
      </c>
      <c r="I163" s="15" t="s">
        <v>264</v>
      </c>
      <c r="J163" s="16" t="s">
        <v>818</v>
      </c>
      <c r="K163" s="16" t="s">
        <v>819</v>
      </c>
      <c r="L163" s="7" t="s">
        <v>1193</v>
      </c>
      <c r="M163" s="7" t="s">
        <v>1194</v>
      </c>
      <c r="N163" s="3"/>
      <c r="O163" s="21"/>
      <c r="P163" s="21"/>
      <c r="Q163" s="21" t="s">
        <v>1243</v>
      </c>
      <c r="R163" s="21"/>
      <c r="S163" s="21"/>
      <c r="T163" s="21"/>
      <c r="U163" s="21"/>
      <c r="V163" s="23">
        <f t="shared" si="2"/>
        <v>3</v>
      </c>
      <c r="W163" s="63"/>
    </row>
    <row r="164" spans="1:23" ht="242.25" x14ac:dyDescent="0.25">
      <c r="A164" s="68"/>
      <c r="B164" s="66"/>
      <c r="C164" s="66"/>
      <c r="D164" s="66"/>
      <c r="E164" s="66"/>
      <c r="F164" s="69"/>
      <c r="G164" s="66"/>
      <c r="H164" s="14" t="s">
        <v>265</v>
      </c>
      <c r="I164" s="15" t="s">
        <v>266</v>
      </c>
      <c r="J164" s="16" t="s">
        <v>821</v>
      </c>
      <c r="K164" s="16" t="s">
        <v>820</v>
      </c>
      <c r="L164" s="7" t="s">
        <v>1193</v>
      </c>
      <c r="M164" s="7" t="s">
        <v>1194</v>
      </c>
      <c r="N164" s="3"/>
      <c r="O164" s="21"/>
      <c r="P164" s="21"/>
      <c r="Q164" s="21"/>
      <c r="R164" s="21" t="s">
        <v>1243</v>
      </c>
      <c r="S164" s="21"/>
      <c r="T164" s="21"/>
      <c r="U164" s="21"/>
      <c r="V164" s="23">
        <f t="shared" si="2"/>
        <v>4</v>
      </c>
      <c r="W164" s="64"/>
    </row>
    <row r="165" spans="1:23" ht="216.75" x14ac:dyDescent="0.25">
      <c r="A165" s="68"/>
      <c r="B165" s="81" t="s">
        <v>11</v>
      </c>
      <c r="C165" s="81" t="s">
        <v>20</v>
      </c>
      <c r="D165" s="81" t="s">
        <v>1265</v>
      </c>
      <c r="E165" s="81" t="s">
        <v>1296</v>
      </c>
      <c r="F165" s="67" t="s">
        <v>790</v>
      </c>
      <c r="G165" s="81" t="s">
        <v>23</v>
      </c>
      <c r="H165" s="14" t="s">
        <v>237</v>
      </c>
      <c r="I165" s="15" t="s">
        <v>238</v>
      </c>
      <c r="J165" s="16" t="s">
        <v>792</v>
      </c>
      <c r="K165" s="16" t="s">
        <v>791</v>
      </c>
      <c r="L165" s="7" t="s">
        <v>1189</v>
      </c>
      <c r="M165" s="7" t="s">
        <v>1187</v>
      </c>
      <c r="N165" s="3"/>
      <c r="O165" s="20"/>
      <c r="P165" s="20"/>
      <c r="Q165" s="20"/>
      <c r="R165" s="20"/>
      <c r="S165" s="20" t="s">
        <v>1243</v>
      </c>
      <c r="T165" s="20"/>
      <c r="U165" s="20"/>
      <c r="V165" s="22">
        <f t="shared" si="2"/>
        <v>5</v>
      </c>
      <c r="W165" s="60">
        <f>AVERAGE(V165:V172)</f>
        <v>4.75</v>
      </c>
    </row>
    <row r="166" spans="1:23" ht="357" x14ac:dyDescent="0.25">
      <c r="A166" s="68"/>
      <c r="B166" s="82"/>
      <c r="C166" s="80"/>
      <c r="D166" s="80"/>
      <c r="E166" s="80"/>
      <c r="F166" s="68"/>
      <c r="G166" s="66"/>
      <c r="H166" s="14" t="s">
        <v>239</v>
      </c>
      <c r="I166" s="15" t="s">
        <v>240</v>
      </c>
      <c r="J166" s="16" t="s">
        <v>794</v>
      </c>
      <c r="K166" s="16" t="s">
        <v>793</v>
      </c>
      <c r="L166" s="7" t="s">
        <v>1189</v>
      </c>
      <c r="M166" s="7" t="s">
        <v>1187</v>
      </c>
      <c r="N166" s="3" t="s">
        <v>1228</v>
      </c>
      <c r="O166" s="20"/>
      <c r="P166" s="20"/>
      <c r="Q166" s="20"/>
      <c r="R166" s="20"/>
      <c r="S166" s="20"/>
      <c r="T166" s="20" t="s">
        <v>1243</v>
      </c>
      <c r="U166" s="20"/>
      <c r="V166" s="22">
        <f t="shared" si="2"/>
        <v>6</v>
      </c>
      <c r="W166" s="61"/>
    </row>
    <row r="167" spans="1:23" ht="216.75" x14ac:dyDescent="0.25">
      <c r="A167" s="68"/>
      <c r="B167" s="82"/>
      <c r="C167" s="80"/>
      <c r="D167" s="80"/>
      <c r="E167" s="80"/>
      <c r="F167" s="68"/>
      <c r="G167" s="81" t="s">
        <v>26</v>
      </c>
      <c r="H167" s="14" t="s">
        <v>241</v>
      </c>
      <c r="I167" s="15" t="s">
        <v>242</v>
      </c>
      <c r="J167" s="16" t="s">
        <v>796</v>
      </c>
      <c r="K167" s="16" t="s">
        <v>795</v>
      </c>
      <c r="L167" s="7" t="s">
        <v>1189</v>
      </c>
      <c r="M167" s="7" t="s">
        <v>1187</v>
      </c>
      <c r="N167" s="3"/>
      <c r="O167" s="20"/>
      <c r="P167" s="20"/>
      <c r="Q167" s="20"/>
      <c r="R167" s="20"/>
      <c r="S167" s="20"/>
      <c r="T167" s="20"/>
      <c r="U167" s="20" t="s">
        <v>1243</v>
      </c>
      <c r="V167" s="22">
        <f t="shared" si="2"/>
        <v>7</v>
      </c>
      <c r="W167" s="61"/>
    </row>
    <row r="168" spans="1:23" ht="216.75" x14ac:dyDescent="0.25">
      <c r="A168" s="68"/>
      <c r="B168" s="82"/>
      <c r="C168" s="80"/>
      <c r="D168" s="80"/>
      <c r="E168" s="80"/>
      <c r="F168" s="68"/>
      <c r="G168" s="80"/>
      <c r="H168" s="14" t="s">
        <v>243</v>
      </c>
      <c r="I168" s="15" t="s">
        <v>244</v>
      </c>
      <c r="J168" s="16" t="s">
        <v>797</v>
      </c>
      <c r="K168" s="16" t="s">
        <v>798</v>
      </c>
      <c r="L168" s="7" t="s">
        <v>1189</v>
      </c>
      <c r="M168" s="7" t="s">
        <v>1187</v>
      </c>
      <c r="N168" s="3"/>
      <c r="O168" s="20"/>
      <c r="P168" s="20"/>
      <c r="Q168" s="20"/>
      <c r="R168" s="20"/>
      <c r="S168" s="20"/>
      <c r="T168" s="20" t="s">
        <v>1243</v>
      </c>
      <c r="U168" s="20"/>
      <c r="V168" s="22">
        <f t="shared" si="2"/>
        <v>6</v>
      </c>
      <c r="W168" s="61"/>
    </row>
    <row r="169" spans="1:23" ht="216.75" x14ac:dyDescent="0.25">
      <c r="A169" s="68"/>
      <c r="B169" s="82"/>
      <c r="C169" s="80"/>
      <c r="D169" s="80"/>
      <c r="E169" s="80"/>
      <c r="F169" s="68"/>
      <c r="G169" s="66"/>
      <c r="H169" s="14" t="s">
        <v>245</v>
      </c>
      <c r="I169" s="15" t="s">
        <v>246</v>
      </c>
      <c r="J169" s="16" t="s">
        <v>799</v>
      </c>
      <c r="K169" s="16" t="s">
        <v>800</v>
      </c>
      <c r="L169" s="7" t="s">
        <v>1189</v>
      </c>
      <c r="M169" s="7" t="s">
        <v>1187</v>
      </c>
      <c r="N169" s="3"/>
      <c r="O169" s="20"/>
      <c r="P169" s="20"/>
      <c r="Q169" s="20"/>
      <c r="R169" s="20"/>
      <c r="S169" s="20" t="s">
        <v>1243</v>
      </c>
      <c r="T169" s="20"/>
      <c r="U169" s="20"/>
      <c r="V169" s="22">
        <f t="shared" si="2"/>
        <v>5</v>
      </c>
      <c r="W169" s="61"/>
    </row>
    <row r="170" spans="1:23" ht="216.75" x14ac:dyDescent="0.25">
      <c r="A170" s="68"/>
      <c r="B170" s="82"/>
      <c r="C170" s="80"/>
      <c r="D170" s="80"/>
      <c r="E170" s="80"/>
      <c r="F170" s="68"/>
      <c r="G170" s="81" t="s">
        <v>39</v>
      </c>
      <c r="H170" s="14" t="s">
        <v>247</v>
      </c>
      <c r="I170" s="15" t="s">
        <v>248</v>
      </c>
      <c r="J170" s="16" t="s">
        <v>802</v>
      </c>
      <c r="K170" s="16" t="s">
        <v>801</v>
      </c>
      <c r="L170" s="7" t="s">
        <v>1189</v>
      </c>
      <c r="M170" s="7" t="s">
        <v>1187</v>
      </c>
      <c r="N170" s="3"/>
      <c r="O170" s="20"/>
      <c r="P170" s="20"/>
      <c r="Q170" s="20"/>
      <c r="R170" s="20" t="s">
        <v>1243</v>
      </c>
      <c r="S170" s="20"/>
      <c r="T170" s="20"/>
      <c r="U170" s="20"/>
      <c r="V170" s="22">
        <f t="shared" si="2"/>
        <v>4</v>
      </c>
      <c r="W170" s="61"/>
    </row>
    <row r="171" spans="1:23" ht="216.75" x14ac:dyDescent="0.25">
      <c r="A171" s="68"/>
      <c r="B171" s="82"/>
      <c r="C171" s="80"/>
      <c r="D171" s="80"/>
      <c r="E171" s="80"/>
      <c r="F171" s="68"/>
      <c r="G171" s="80"/>
      <c r="H171" s="14" t="s">
        <v>249</v>
      </c>
      <c r="I171" s="15" t="s">
        <v>250</v>
      </c>
      <c r="J171" s="16" t="s">
        <v>804</v>
      </c>
      <c r="K171" s="16" t="s">
        <v>803</v>
      </c>
      <c r="L171" s="7" t="s">
        <v>1189</v>
      </c>
      <c r="M171" s="7" t="s">
        <v>1187</v>
      </c>
      <c r="N171" s="3"/>
      <c r="O171" s="20"/>
      <c r="P171" s="20"/>
      <c r="Q171" s="20" t="s">
        <v>1243</v>
      </c>
      <c r="R171" s="20"/>
      <c r="S171" s="20"/>
      <c r="T171" s="20"/>
      <c r="U171" s="20"/>
      <c r="V171" s="22">
        <f t="shared" si="2"/>
        <v>3</v>
      </c>
      <c r="W171" s="61"/>
    </row>
    <row r="172" spans="1:23" ht="216.75" x14ac:dyDescent="0.25">
      <c r="A172" s="68"/>
      <c r="B172" s="82"/>
      <c r="C172" s="66"/>
      <c r="D172" s="66"/>
      <c r="E172" s="66"/>
      <c r="F172" s="69"/>
      <c r="G172" s="66"/>
      <c r="H172" s="14" t="s">
        <v>251</v>
      </c>
      <c r="I172" s="15" t="s">
        <v>252</v>
      </c>
      <c r="J172" s="16" t="s">
        <v>806</v>
      </c>
      <c r="K172" s="16" t="s">
        <v>805</v>
      </c>
      <c r="L172" s="7" t="s">
        <v>1189</v>
      </c>
      <c r="M172" s="7" t="s">
        <v>1187</v>
      </c>
      <c r="N172" s="3"/>
      <c r="O172" s="20"/>
      <c r="P172" s="20" t="s">
        <v>1243</v>
      </c>
      <c r="Q172" s="20"/>
      <c r="R172" s="20"/>
      <c r="S172" s="20"/>
      <c r="T172" s="20"/>
      <c r="U172" s="20"/>
      <c r="V172" s="22">
        <f t="shared" si="2"/>
        <v>2</v>
      </c>
      <c r="W172" s="62"/>
    </row>
    <row r="173" spans="1:23" ht="344.25" x14ac:dyDescent="0.25">
      <c r="A173" s="68"/>
      <c r="B173" s="68"/>
      <c r="C173" s="81" t="s">
        <v>21</v>
      </c>
      <c r="D173" s="81" t="s">
        <v>1266</v>
      </c>
      <c r="E173" s="81" t="s">
        <v>1297</v>
      </c>
      <c r="F173" s="67" t="s">
        <v>771</v>
      </c>
      <c r="G173" s="81" t="s">
        <v>23</v>
      </c>
      <c r="H173" s="14" t="s">
        <v>219</v>
      </c>
      <c r="I173" s="15" t="s">
        <v>220</v>
      </c>
      <c r="J173" s="16" t="s">
        <v>773</v>
      </c>
      <c r="K173" s="16" t="s">
        <v>772</v>
      </c>
      <c r="L173" s="7" t="s">
        <v>1188</v>
      </c>
      <c r="M173" s="7" t="s">
        <v>1186</v>
      </c>
      <c r="N173" s="3" t="s">
        <v>1229</v>
      </c>
      <c r="O173" s="21" t="s">
        <v>1243</v>
      </c>
      <c r="P173" s="21"/>
      <c r="Q173" s="21"/>
      <c r="R173" s="21"/>
      <c r="S173" s="21"/>
      <c r="T173" s="21"/>
      <c r="U173" s="21"/>
      <c r="V173" s="23">
        <f t="shared" si="2"/>
        <v>1</v>
      </c>
      <c r="W173" s="40">
        <f>AVERAGE(V173:V181)</f>
        <v>4.333333333333333</v>
      </c>
    </row>
    <row r="174" spans="1:23" ht="222" customHeight="1" x14ac:dyDescent="0.25">
      <c r="A174" s="68"/>
      <c r="B174" s="68"/>
      <c r="C174" s="80"/>
      <c r="D174" s="80"/>
      <c r="E174" s="80"/>
      <c r="F174" s="68"/>
      <c r="G174" s="66"/>
      <c r="H174" s="14" t="s">
        <v>221</v>
      </c>
      <c r="I174" s="15" t="s">
        <v>222</v>
      </c>
      <c r="J174" s="16" t="s">
        <v>775</v>
      </c>
      <c r="K174" s="16" t="s">
        <v>774</v>
      </c>
      <c r="L174" s="7" t="s">
        <v>1188</v>
      </c>
      <c r="M174" s="7" t="s">
        <v>1186</v>
      </c>
      <c r="N174" s="3"/>
      <c r="O174" s="21"/>
      <c r="P174" s="21" t="s">
        <v>1243</v>
      </c>
      <c r="Q174" s="21"/>
      <c r="R174" s="21"/>
      <c r="S174" s="21"/>
      <c r="T174" s="21"/>
      <c r="U174" s="21"/>
      <c r="V174" s="23">
        <f t="shared" si="2"/>
        <v>2</v>
      </c>
      <c r="W174" s="63"/>
    </row>
    <row r="175" spans="1:23" ht="220.5" customHeight="1" x14ac:dyDescent="0.25">
      <c r="A175" s="68"/>
      <c r="B175" s="68"/>
      <c r="C175" s="80"/>
      <c r="D175" s="80"/>
      <c r="E175" s="80"/>
      <c r="F175" s="68"/>
      <c r="G175" s="81" t="s">
        <v>26</v>
      </c>
      <c r="H175" s="14" t="s">
        <v>223</v>
      </c>
      <c r="I175" s="15" t="s">
        <v>224</v>
      </c>
      <c r="J175" s="16" t="s">
        <v>777</v>
      </c>
      <c r="K175" s="16" t="s">
        <v>776</v>
      </c>
      <c r="L175" s="7" t="s">
        <v>1188</v>
      </c>
      <c r="M175" s="7" t="s">
        <v>1186</v>
      </c>
      <c r="N175" s="3"/>
      <c r="O175" s="21"/>
      <c r="P175" s="21"/>
      <c r="Q175" s="21" t="s">
        <v>1243</v>
      </c>
      <c r="R175" s="21"/>
      <c r="S175" s="21"/>
      <c r="T175" s="21"/>
      <c r="U175" s="21"/>
      <c r="V175" s="23">
        <f t="shared" si="2"/>
        <v>3</v>
      </c>
      <c r="W175" s="63"/>
    </row>
    <row r="176" spans="1:23" ht="221.25" customHeight="1" x14ac:dyDescent="0.25">
      <c r="A176" s="68"/>
      <c r="B176" s="68"/>
      <c r="C176" s="80"/>
      <c r="D176" s="80"/>
      <c r="E176" s="80"/>
      <c r="F176" s="68"/>
      <c r="G176" s="80"/>
      <c r="H176" s="14" t="s">
        <v>225</v>
      </c>
      <c r="I176" s="15" t="s">
        <v>226</v>
      </c>
      <c r="J176" s="16" t="s">
        <v>779</v>
      </c>
      <c r="K176" s="16" t="s">
        <v>778</v>
      </c>
      <c r="L176" s="7" t="s">
        <v>1188</v>
      </c>
      <c r="M176" s="7" t="s">
        <v>1186</v>
      </c>
      <c r="N176" s="3"/>
      <c r="O176" s="21"/>
      <c r="P176" s="21"/>
      <c r="Q176" s="21"/>
      <c r="R176" s="21" t="s">
        <v>1243</v>
      </c>
      <c r="S176" s="21"/>
      <c r="T176" s="21"/>
      <c r="U176" s="21"/>
      <c r="V176" s="23">
        <f t="shared" si="2"/>
        <v>4</v>
      </c>
      <c r="W176" s="63"/>
    </row>
    <row r="177" spans="1:23" ht="222" customHeight="1" x14ac:dyDescent="0.25">
      <c r="A177" s="68"/>
      <c r="B177" s="68"/>
      <c r="C177" s="80"/>
      <c r="D177" s="80"/>
      <c r="E177" s="80"/>
      <c r="F177" s="68"/>
      <c r="G177" s="80"/>
      <c r="H177" s="14" t="s">
        <v>227</v>
      </c>
      <c r="I177" s="15" t="s">
        <v>228</v>
      </c>
      <c r="J177" s="16" t="s">
        <v>781</v>
      </c>
      <c r="K177" s="16" t="s">
        <v>780</v>
      </c>
      <c r="L177" s="7" t="s">
        <v>1188</v>
      </c>
      <c r="M177" s="7" t="s">
        <v>1186</v>
      </c>
      <c r="N177" s="3"/>
      <c r="O177" s="21"/>
      <c r="P177" s="21"/>
      <c r="Q177" s="21"/>
      <c r="R177" s="21"/>
      <c r="S177" s="21" t="s">
        <v>1243</v>
      </c>
      <c r="T177" s="21"/>
      <c r="U177" s="21"/>
      <c r="V177" s="23">
        <f t="shared" si="2"/>
        <v>5</v>
      </c>
      <c r="W177" s="63"/>
    </row>
    <row r="178" spans="1:23" ht="219" customHeight="1" x14ac:dyDescent="0.25">
      <c r="A178" s="68"/>
      <c r="B178" s="68"/>
      <c r="C178" s="80"/>
      <c r="D178" s="80"/>
      <c r="E178" s="80"/>
      <c r="F178" s="68"/>
      <c r="G178" s="66"/>
      <c r="H178" s="14" t="s">
        <v>229</v>
      </c>
      <c r="I178" s="15" t="s">
        <v>230</v>
      </c>
      <c r="J178" s="16" t="s">
        <v>783</v>
      </c>
      <c r="K178" s="16" t="s">
        <v>782</v>
      </c>
      <c r="L178" s="7" t="s">
        <v>1188</v>
      </c>
      <c r="M178" s="7" t="s">
        <v>1186</v>
      </c>
      <c r="N178" s="3"/>
      <c r="O178" s="21"/>
      <c r="P178" s="21"/>
      <c r="Q178" s="21"/>
      <c r="R178" s="21"/>
      <c r="S178" s="21"/>
      <c r="T178" s="21" t="s">
        <v>1243</v>
      </c>
      <c r="U178" s="21"/>
      <c r="V178" s="23">
        <f t="shared" si="2"/>
        <v>6</v>
      </c>
      <c r="W178" s="63"/>
    </row>
    <row r="179" spans="1:23" ht="318.75" x14ac:dyDescent="0.25">
      <c r="A179" s="68"/>
      <c r="B179" s="68"/>
      <c r="C179" s="80"/>
      <c r="D179" s="80"/>
      <c r="E179" s="80"/>
      <c r="F179" s="68"/>
      <c r="G179" s="81" t="s">
        <v>39</v>
      </c>
      <c r="H179" s="14" t="s">
        <v>231</v>
      </c>
      <c r="I179" s="15" t="s">
        <v>232</v>
      </c>
      <c r="J179" s="16" t="s">
        <v>785</v>
      </c>
      <c r="K179" s="16" t="s">
        <v>784</v>
      </c>
      <c r="L179" s="7" t="s">
        <v>1188</v>
      </c>
      <c r="M179" s="7" t="s">
        <v>1186</v>
      </c>
      <c r="N179" s="3"/>
      <c r="O179" s="21"/>
      <c r="P179" s="21"/>
      <c r="Q179" s="21"/>
      <c r="R179" s="21"/>
      <c r="S179" s="21"/>
      <c r="T179" s="21"/>
      <c r="U179" s="21" t="s">
        <v>1243</v>
      </c>
      <c r="V179" s="23">
        <f t="shared" si="2"/>
        <v>7</v>
      </c>
      <c r="W179" s="63"/>
    </row>
    <row r="180" spans="1:23" ht="223.5" customHeight="1" x14ac:dyDescent="0.25">
      <c r="A180" s="68"/>
      <c r="B180" s="68"/>
      <c r="C180" s="80"/>
      <c r="D180" s="80"/>
      <c r="E180" s="80"/>
      <c r="F180" s="68"/>
      <c r="G180" s="80"/>
      <c r="H180" s="14" t="s">
        <v>233</v>
      </c>
      <c r="I180" s="15" t="s">
        <v>234</v>
      </c>
      <c r="J180" s="16" t="s">
        <v>787</v>
      </c>
      <c r="K180" s="16" t="s">
        <v>786</v>
      </c>
      <c r="L180" s="7" t="s">
        <v>1188</v>
      </c>
      <c r="M180" s="7" t="s">
        <v>1186</v>
      </c>
      <c r="N180" s="3"/>
      <c r="O180" s="21"/>
      <c r="P180" s="21"/>
      <c r="Q180" s="21"/>
      <c r="R180" s="21"/>
      <c r="S180" s="21"/>
      <c r="T180" s="21" t="s">
        <v>1243</v>
      </c>
      <c r="U180" s="21"/>
      <c r="V180" s="23">
        <f t="shared" si="2"/>
        <v>6</v>
      </c>
      <c r="W180" s="63"/>
    </row>
    <row r="181" spans="1:23" ht="219.75" customHeight="1" x14ac:dyDescent="0.25">
      <c r="A181" s="68"/>
      <c r="B181" s="68"/>
      <c r="C181" s="66"/>
      <c r="D181" s="66"/>
      <c r="E181" s="66"/>
      <c r="F181" s="69"/>
      <c r="G181" s="66"/>
      <c r="H181" s="14" t="s">
        <v>235</v>
      </c>
      <c r="I181" s="15" t="s">
        <v>236</v>
      </c>
      <c r="J181" s="16" t="s">
        <v>788</v>
      </c>
      <c r="K181" s="16" t="s">
        <v>789</v>
      </c>
      <c r="L181" s="7" t="s">
        <v>1188</v>
      </c>
      <c r="M181" s="7" t="s">
        <v>1186</v>
      </c>
      <c r="N181" s="3"/>
      <c r="O181" s="21"/>
      <c r="P181" s="21"/>
      <c r="Q181" s="21"/>
      <c r="R181" s="21"/>
      <c r="S181" s="21" t="s">
        <v>1243</v>
      </c>
      <c r="T181" s="21"/>
      <c r="U181" s="21"/>
      <c r="V181" s="23">
        <f t="shared" si="2"/>
        <v>5</v>
      </c>
      <c r="W181" s="64"/>
    </row>
    <row r="182" spans="1:23" ht="344.25" x14ac:dyDescent="0.25">
      <c r="A182" s="68"/>
      <c r="B182" s="68"/>
      <c r="C182" s="81" t="s">
        <v>21</v>
      </c>
      <c r="D182" s="81" t="s">
        <v>1267</v>
      </c>
      <c r="E182" s="81" t="s">
        <v>1298</v>
      </c>
      <c r="F182" s="67" t="s">
        <v>750</v>
      </c>
      <c r="G182" s="81" t="s">
        <v>23</v>
      </c>
      <c r="H182" s="14" t="s">
        <v>199</v>
      </c>
      <c r="I182" s="15" t="s">
        <v>200</v>
      </c>
      <c r="J182" s="16" t="s">
        <v>751</v>
      </c>
      <c r="K182" s="16" t="s">
        <v>752</v>
      </c>
      <c r="L182" s="7" t="s">
        <v>1188</v>
      </c>
      <c r="M182" s="7" t="s">
        <v>1186</v>
      </c>
      <c r="N182" s="3" t="s">
        <v>1229</v>
      </c>
      <c r="O182" s="20"/>
      <c r="P182" s="20"/>
      <c r="Q182" s="20"/>
      <c r="R182" s="20" t="s">
        <v>1243</v>
      </c>
      <c r="S182" s="20"/>
      <c r="T182" s="20"/>
      <c r="U182" s="20"/>
      <c r="V182" s="22">
        <f t="shared" si="2"/>
        <v>4</v>
      </c>
      <c r="W182" s="60">
        <f>AVERAGE(V182:V191)</f>
        <v>3.7</v>
      </c>
    </row>
    <row r="183" spans="1:23" ht="223.5" customHeight="1" x14ac:dyDescent="0.25">
      <c r="A183" s="68"/>
      <c r="B183" s="80"/>
      <c r="C183" s="80"/>
      <c r="D183" s="80"/>
      <c r="E183" s="80"/>
      <c r="F183" s="68"/>
      <c r="G183" s="66"/>
      <c r="H183" s="14" t="s">
        <v>201</v>
      </c>
      <c r="I183" s="15" t="s">
        <v>202</v>
      </c>
      <c r="J183" s="16" t="s">
        <v>754</v>
      </c>
      <c r="K183" s="16" t="s">
        <v>753</v>
      </c>
      <c r="L183" s="7" t="s">
        <v>1188</v>
      </c>
      <c r="M183" s="7" t="s">
        <v>1186</v>
      </c>
      <c r="N183" s="3"/>
      <c r="O183" s="20"/>
      <c r="P183" s="20"/>
      <c r="Q183" s="20" t="s">
        <v>1243</v>
      </c>
      <c r="R183" s="20"/>
      <c r="S183" s="20"/>
      <c r="T183" s="20"/>
      <c r="U183" s="20"/>
      <c r="V183" s="22">
        <f t="shared" si="2"/>
        <v>3</v>
      </c>
      <c r="W183" s="61"/>
    </row>
    <row r="184" spans="1:23" ht="297" customHeight="1" x14ac:dyDescent="0.25">
      <c r="A184" s="68"/>
      <c r="B184" s="80"/>
      <c r="C184" s="80"/>
      <c r="D184" s="80"/>
      <c r="E184" s="80"/>
      <c r="F184" s="68"/>
      <c r="G184" s="81" t="s">
        <v>26</v>
      </c>
      <c r="H184" s="14" t="s">
        <v>203</v>
      </c>
      <c r="I184" s="15" t="s">
        <v>204</v>
      </c>
      <c r="J184" s="16" t="s">
        <v>756</v>
      </c>
      <c r="K184" s="16" t="s">
        <v>755</v>
      </c>
      <c r="L184" s="7" t="s">
        <v>1188</v>
      </c>
      <c r="M184" s="7" t="s">
        <v>1186</v>
      </c>
      <c r="N184" s="3"/>
      <c r="O184" s="20"/>
      <c r="P184" s="20" t="s">
        <v>1243</v>
      </c>
      <c r="Q184" s="20"/>
      <c r="R184" s="20"/>
      <c r="S184" s="20"/>
      <c r="T184" s="20"/>
      <c r="U184" s="20"/>
      <c r="V184" s="22">
        <f t="shared" si="2"/>
        <v>2</v>
      </c>
      <c r="W184" s="61"/>
    </row>
    <row r="185" spans="1:23" ht="221.25" customHeight="1" x14ac:dyDescent="0.25">
      <c r="A185" s="68"/>
      <c r="B185" s="80"/>
      <c r="C185" s="80"/>
      <c r="D185" s="80"/>
      <c r="E185" s="80"/>
      <c r="F185" s="68"/>
      <c r="G185" s="80"/>
      <c r="H185" s="14" t="s">
        <v>205</v>
      </c>
      <c r="I185" s="15" t="s">
        <v>206</v>
      </c>
      <c r="J185" s="16" t="s">
        <v>758</v>
      </c>
      <c r="K185" s="16" t="s">
        <v>757</v>
      </c>
      <c r="L185" s="7" t="s">
        <v>1188</v>
      </c>
      <c r="M185" s="7" t="s">
        <v>1186</v>
      </c>
      <c r="N185" s="3"/>
      <c r="O185" s="20" t="s">
        <v>1243</v>
      </c>
      <c r="P185" s="20"/>
      <c r="Q185" s="20"/>
      <c r="R185" s="20"/>
      <c r="S185" s="20"/>
      <c r="T185" s="20"/>
      <c r="U185" s="20"/>
      <c r="V185" s="22">
        <f t="shared" si="2"/>
        <v>1</v>
      </c>
      <c r="W185" s="61"/>
    </row>
    <row r="186" spans="1:23" ht="221.25" customHeight="1" x14ac:dyDescent="0.25">
      <c r="A186" s="68"/>
      <c r="B186" s="80"/>
      <c r="C186" s="80"/>
      <c r="D186" s="80"/>
      <c r="E186" s="80"/>
      <c r="F186" s="68"/>
      <c r="G186" s="80"/>
      <c r="H186" s="14" t="s">
        <v>207</v>
      </c>
      <c r="I186" s="15" t="s">
        <v>208</v>
      </c>
      <c r="J186" s="16" t="s">
        <v>760</v>
      </c>
      <c r="K186" s="16" t="s">
        <v>759</v>
      </c>
      <c r="L186" s="7" t="s">
        <v>1188</v>
      </c>
      <c r="M186" s="7" t="s">
        <v>1186</v>
      </c>
      <c r="N186" s="3"/>
      <c r="O186" s="20"/>
      <c r="P186" s="20" t="s">
        <v>1243</v>
      </c>
      <c r="Q186" s="20"/>
      <c r="R186" s="20"/>
      <c r="S186" s="20"/>
      <c r="T186" s="20"/>
      <c r="U186" s="20"/>
      <c r="V186" s="22">
        <f t="shared" si="2"/>
        <v>2</v>
      </c>
      <c r="W186" s="61"/>
    </row>
    <row r="187" spans="1:23" ht="219.75" customHeight="1" x14ac:dyDescent="0.25">
      <c r="A187" s="68"/>
      <c r="B187" s="80"/>
      <c r="C187" s="80"/>
      <c r="D187" s="80"/>
      <c r="E187" s="80"/>
      <c r="F187" s="68"/>
      <c r="G187" s="66"/>
      <c r="H187" s="14" t="s">
        <v>209</v>
      </c>
      <c r="I187" s="15" t="s">
        <v>210</v>
      </c>
      <c r="J187" s="16" t="s">
        <v>762</v>
      </c>
      <c r="K187" s="16" t="s">
        <v>761</v>
      </c>
      <c r="L187" s="7" t="s">
        <v>1188</v>
      </c>
      <c r="M187" s="7" t="s">
        <v>1186</v>
      </c>
      <c r="N187" s="3"/>
      <c r="O187" s="20"/>
      <c r="P187" s="20"/>
      <c r="Q187" s="20" t="s">
        <v>1243</v>
      </c>
      <c r="R187" s="20"/>
      <c r="S187" s="20"/>
      <c r="T187" s="20"/>
      <c r="U187" s="20"/>
      <c r="V187" s="22">
        <f t="shared" si="2"/>
        <v>3</v>
      </c>
      <c r="W187" s="61"/>
    </row>
    <row r="188" spans="1:23" ht="234" customHeight="1" x14ac:dyDescent="0.25">
      <c r="A188" s="68"/>
      <c r="B188" s="80"/>
      <c r="C188" s="80"/>
      <c r="D188" s="80"/>
      <c r="E188" s="80"/>
      <c r="F188" s="68"/>
      <c r="G188" s="81" t="s">
        <v>39</v>
      </c>
      <c r="H188" s="14" t="s">
        <v>211</v>
      </c>
      <c r="I188" s="15" t="s">
        <v>212</v>
      </c>
      <c r="J188" s="16" t="s">
        <v>764</v>
      </c>
      <c r="K188" s="16" t="s">
        <v>763</v>
      </c>
      <c r="L188" s="7" t="s">
        <v>1188</v>
      </c>
      <c r="M188" s="7" t="s">
        <v>1186</v>
      </c>
      <c r="N188" s="3"/>
      <c r="O188" s="20"/>
      <c r="P188" s="20"/>
      <c r="Q188" s="20"/>
      <c r="R188" s="20" t="s">
        <v>1243</v>
      </c>
      <c r="S188" s="20"/>
      <c r="T188" s="20"/>
      <c r="U188" s="20"/>
      <c r="V188" s="22">
        <f t="shared" si="2"/>
        <v>4</v>
      </c>
      <c r="W188" s="61"/>
    </row>
    <row r="189" spans="1:23" ht="219.75" customHeight="1" x14ac:dyDescent="0.25">
      <c r="A189" s="68"/>
      <c r="B189" s="80"/>
      <c r="C189" s="80"/>
      <c r="D189" s="80"/>
      <c r="E189" s="80"/>
      <c r="F189" s="68"/>
      <c r="G189" s="80"/>
      <c r="H189" s="14" t="s">
        <v>213</v>
      </c>
      <c r="I189" s="15" t="s">
        <v>214</v>
      </c>
      <c r="J189" s="16" t="s">
        <v>766</v>
      </c>
      <c r="K189" s="16" t="s">
        <v>765</v>
      </c>
      <c r="L189" s="7" t="s">
        <v>1188</v>
      </c>
      <c r="M189" s="7" t="s">
        <v>1186</v>
      </c>
      <c r="N189" s="3"/>
      <c r="O189" s="20"/>
      <c r="P189" s="20"/>
      <c r="Q189" s="20"/>
      <c r="R189" s="20"/>
      <c r="S189" s="20" t="s">
        <v>1243</v>
      </c>
      <c r="T189" s="20"/>
      <c r="U189" s="20"/>
      <c r="V189" s="22">
        <f t="shared" si="2"/>
        <v>5</v>
      </c>
      <c r="W189" s="61"/>
    </row>
    <row r="190" spans="1:23" ht="219" customHeight="1" x14ac:dyDescent="0.25">
      <c r="A190" s="68"/>
      <c r="B190" s="80"/>
      <c r="C190" s="80"/>
      <c r="D190" s="80"/>
      <c r="E190" s="80"/>
      <c r="F190" s="68"/>
      <c r="G190" s="66"/>
      <c r="H190" s="14" t="s">
        <v>215</v>
      </c>
      <c r="I190" s="15" t="s">
        <v>216</v>
      </c>
      <c r="J190" s="16" t="s">
        <v>768</v>
      </c>
      <c r="K190" s="16" t="s">
        <v>767</v>
      </c>
      <c r="L190" s="7" t="s">
        <v>1188</v>
      </c>
      <c r="M190" s="7" t="s">
        <v>1186</v>
      </c>
      <c r="N190" s="3"/>
      <c r="O190" s="20"/>
      <c r="P190" s="20"/>
      <c r="Q190" s="20"/>
      <c r="R190" s="20"/>
      <c r="S190" s="20"/>
      <c r="T190" s="20" t="s">
        <v>1243</v>
      </c>
      <c r="U190" s="20"/>
      <c r="V190" s="22">
        <f t="shared" si="2"/>
        <v>6</v>
      </c>
      <c r="W190" s="61"/>
    </row>
    <row r="191" spans="1:23" ht="221.25" customHeight="1" x14ac:dyDescent="0.25">
      <c r="A191" s="68"/>
      <c r="B191" s="66"/>
      <c r="C191" s="66"/>
      <c r="D191" s="66"/>
      <c r="E191" s="66"/>
      <c r="F191" s="69"/>
      <c r="G191" s="14" t="s">
        <v>54</v>
      </c>
      <c r="H191" s="14" t="s">
        <v>217</v>
      </c>
      <c r="I191" s="15" t="s">
        <v>218</v>
      </c>
      <c r="J191" s="16" t="s">
        <v>770</v>
      </c>
      <c r="K191" s="16" t="s">
        <v>769</v>
      </c>
      <c r="L191" s="7" t="s">
        <v>1188</v>
      </c>
      <c r="M191" s="7" t="s">
        <v>1186</v>
      </c>
      <c r="N191" s="3"/>
      <c r="O191" s="20"/>
      <c r="P191" s="20"/>
      <c r="Q191" s="20"/>
      <c r="R191" s="20"/>
      <c r="S191" s="20"/>
      <c r="T191" s="20"/>
      <c r="U191" s="20" t="s">
        <v>1243</v>
      </c>
      <c r="V191" s="22">
        <f t="shared" si="2"/>
        <v>7</v>
      </c>
      <c r="W191" s="62"/>
    </row>
    <row r="192" spans="1:23" ht="242.25" x14ac:dyDescent="0.25">
      <c r="A192" s="68"/>
      <c r="B192" s="81" t="s">
        <v>12</v>
      </c>
      <c r="C192" s="81" t="s">
        <v>17</v>
      </c>
      <c r="D192" s="81" t="s">
        <v>1268</v>
      </c>
      <c r="E192" s="81" t="s">
        <v>1299</v>
      </c>
      <c r="F192" s="67" t="s">
        <v>727</v>
      </c>
      <c r="G192" s="14" t="s">
        <v>23</v>
      </c>
      <c r="H192" s="14" t="s">
        <v>179</v>
      </c>
      <c r="I192" s="15" t="s">
        <v>180</v>
      </c>
      <c r="J192" s="16" t="s">
        <v>729</v>
      </c>
      <c r="K192" s="16" t="s">
        <v>728</v>
      </c>
      <c r="L192" s="7" t="s">
        <v>1195</v>
      </c>
      <c r="M192" s="7" t="s">
        <v>1196</v>
      </c>
      <c r="N192" s="3" t="s">
        <v>1230</v>
      </c>
      <c r="O192" s="21"/>
      <c r="P192" s="21"/>
      <c r="Q192" s="21"/>
      <c r="R192" s="21"/>
      <c r="S192" s="21"/>
      <c r="T192" s="21" t="s">
        <v>1243</v>
      </c>
      <c r="U192" s="21"/>
      <c r="V192" s="23">
        <f t="shared" si="2"/>
        <v>6</v>
      </c>
      <c r="W192" s="40">
        <f>AVERAGE(V192:V202)</f>
        <v>3.7272727272727271</v>
      </c>
    </row>
    <row r="193" spans="1:23" ht="140.25" x14ac:dyDescent="0.25">
      <c r="A193" s="68"/>
      <c r="B193" s="82"/>
      <c r="C193" s="80"/>
      <c r="D193" s="80"/>
      <c r="E193" s="80"/>
      <c r="F193" s="68"/>
      <c r="G193" s="81" t="s">
        <v>26</v>
      </c>
      <c r="H193" s="14" t="s">
        <v>181</v>
      </c>
      <c r="I193" s="15" t="s">
        <v>182</v>
      </c>
      <c r="J193" s="16" t="s">
        <v>731</v>
      </c>
      <c r="K193" s="16" t="s">
        <v>730</v>
      </c>
      <c r="L193" s="7" t="s">
        <v>1195</v>
      </c>
      <c r="M193" s="7" t="s">
        <v>1196</v>
      </c>
      <c r="N193" s="3"/>
      <c r="O193" s="21"/>
      <c r="P193" s="21"/>
      <c r="Q193" s="21"/>
      <c r="R193" s="21"/>
      <c r="S193" s="21" t="s">
        <v>1243</v>
      </c>
      <c r="T193" s="21"/>
      <c r="U193" s="21"/>
      <c r="V193" s="23">
        <f t="shared" si="2"/>
        <v>5</v>
      </c>
      <c r="W193" s="63"/>
    </row>
    <row r="194" spans="1:23" ht="140.25" x14ac:dyDescent="0.25">
      <c r="A194" s="68"/>
      <c r="B194" s="82"/>
      <c r="C194" s="80"/>
      <c r="D194" s="80"/>
      <c r="E194" s="80"/>
      <c r="F194" s="68"/>
      <c r="G194" s="66"/>
      <c r="H194" s="14" t="s">
        <v>183</v>
      </c>
      <c r="I194" s="15" t="s">
        <v>184</v>
      </c>
      <c r="J194" s="16" t="s">
        <v>733</v>
      </c>
      <c r="K194" s="16" t="s">
        <v>732</v>
      </c>
      <c r="L194" s="7" t="s">
        <v>1195</v>
      </c>
      <c r="M194" s="7" t="s">
        <v>1196</v>
      </c>
      <c r="N194" s="3"/>
      <c r="O194" s="21"/>
      <c r="P194" s="21"/>
      <c r="Q194" s="21"/>
      <c r="R194" s="21" t="s">
        <v>1243</v>
      </c>
      <c r="S194" s="21"/>
      <c r="T194" s="21"/>
      <c r="U194" s="21"/>
      <c r="V194" s="23">
        <f t="shared" si="2"/>
        <v>4</v>
      </c>
      <c r="W194" s="63"/>
    </row>
    <row r="195" spans="1:23" ht="140.25" x14ac:dyDescent="0.25">
      <c r="A195" s="68"/>
      <c r="B195" s="82"/>
      <c r="C195" s="80"/>
      <c r="D195" s="80"/>
      <c r="E195" s="80"/>
      <c r="F195" s="68"/>
      <c r="G195" s="81" t="s">
        <v>39</v>
      </c>
      <c r="H195" s="14" t="s">
        <v>185</v>
      </c>
      <c r="I195" s="15" t="s">
        <v>186</v>
      </c>
      <c r="J195" s="16" t="s">
        <v>735</v>
      </c>
      <c r="K195" s="16" t="s">
        <v>734</v>
      </c>
      <c r="L195" s="7" t="s">
        <v>1195</v>
      </c>
      <c r="M195" s="7" t="s">
        <v>1196</v>
      </c>
      <c r="N195" s="3"/>
      <c r="O195" s="21"/>
      <c r="P195" s="21"/>
      <c r="Q195" s="21" t="s">
        <v>1243</v>
      </c>
      <c r="R195" s="21"/>
      <c r="S195" s="21"/>
      <c r="T195" s="21"/>
      <c r="U195" s="21"/>
      <c r="V195" s="23">
        <f t="shared" si="2"/>
        <v>3</v>
      </c>
      <c r="W195" s="63"/>
    </row>
    <row r="196" spans="1:23" ht="140.25" x14ac:dyDescent="0.25">
      <c r="A196" s="68"/>
      <c r="B196" s="82"/>
      <c r="C196" s="80"/>
      <c r="D196" s="80"/>
      <c r="E196" s="80"/>
      <c r="F196" s="68"/>
      <c r="G196" s="80"/>
      <c r="H196" s="14" t="s">
        <v>187</v>
      </c>
      <c r="I196" s="15" t="s">
        <v>188</v>
      </c>
      <c r="J196" s="16" t="s">
        <v>737</v>
      </c>
      <c r="K196" s="16" t="s">
        <v>736</v>
      </c>
      <c r="L196" s="7" t="s">
        <v>1195</v>
      </c>
      <c r="M196" s="7" t="s">
        <v>1196</v>
      </c>
      <c r="N196" s="3"/>
      <c r="O196" s="21"/>
      <c r="P196" s="21" t="s">
        <v>1243</v>
      </c>
      <c r="Q196" s="21"/>
      <c r="R196" s="21"/>
      <c r="S196" s="21"/>
      <c r="T196" s="21"/>
      <c r="U196" s="21"/>
      <c r="V196" s="23">
        <f t="shared" si="2"/>
        <v>2</v>
      </c>
      <c r="W196" s="63"/>
    </row>
    <row r="197" spans="1:23" ht="153" x14ac:dyDescent="0.25">
      <c r="A197" s="68"/>
      <c r="B197" s="82"/>
      <c r="C197" s="80"/>
      <c r="D197" s="80"/>
      <c r="E197" s="80"/>
      <c r="F197" s="68"/>
      <c r="G197" s="80"/>
      <c r="H197" s="14" t="s">
        <v>189</v>
      </c>
      <c r="I197" s="15" t="s">
        <v>190</v>
      </c>
      <c r="J197" s="16" t="s">
        <v>739</v>
      </c>
      <c r="K197" s="16" t="s">
        <v>738</v>
      </c>
      <c r="L197" s="7" t="s">
        <v>1195</v>
      </c>
      <c r="M197" s="7" t="s">
        <v>1196</v>
      </c>
      <c r="N197" s="3"/>
      <c r="O197" s="21" t="s">
        <v>1243</v>
      </c>
      <c r="P197" s="21"/>
      <c r="Q197" s="21"/>
      <c r="R197" s="21"/>
      <c r="S197" s="21"/>
      <c r="T197" s="21"/>
      <c r="U197" s="21"/>
      <c r="V197" s="23">
        <f t="shared" si="2"/>
        <v>1</v>
      </c>
      <c r="W197" s="63"/>
    </row>
    <row r="198" spans="1:23" ht="140.25" x14ac:dyDescent="0.25">
      <c r="A198" s="68"/>
      <c r="B198" s="82"/>
      <c r="C198" s="80"/>
      <c r="D198" s="80"/>
      <c r="E198" s="80"/>
      <c r="F198" s="68"/>
      <c r="G198" s="80"/>
      <c r="H198" s="14" t="s">
        <v>191</v>
      </c>
      <c r="I198" s="15" t="s">
        <v>192</v>
      </c>
      <c r="J198" s="16" t="s">
        <v>741</v>
      </c>
      <c r="K198" s="16" t="s">
        <v>740</v>
      </c>
      <c r="L198" s="7" t="s">
        <v>1195</v>
      </c>
      <c r="M198" s="7" t="s">
        <v>1196</v>
      </c>
      <c r="N198" s="3"/>
      <c r="O198" s="21"/>
      <c r="P198" s="21" t="s">
        <v>1243</v>
      </c>
      <c r="Q198" s="21"/>
      <c r="R198" s="21"/>
      <c r="S198" s="21"/>
      <c r="T198" s="21"/>
      <c r="U198" s="21"/>
      <c r="V198" s="23">
        <f t="shared" ref="V198:V261" si="3">IF(ISERROR(MATCH("x",O198:U198)),0,MATCH("x",O198:U198))</f>
        <v>2</v>
      </c>
      <c r="W198" s="63"/>
    </row>
    <row r="199" spans="1:23" ht="140.25" x14ac:dyDescent="0.25">
      <c r="A199" s="68"/>
      <c r="B199" s="82"/>
      <c r="C199" s="80"/>
      <c r="D199" s="80"/>
      <c r="E199" s="80"/>
      <c r="F199" s="68"/>
      <c r="G199" s="66"/>
      <c r="H199" s="14" t="s">
        <v>193</v>
      </c>
      <c r="I199" s="15" t="s">
        <v>194</v>
      </c>
      <c r="J199" s="16" t="s">
        <v>743</v>
      </c>
      <c r="K199" s="16" t="s">
        <v>742</v>
      </c>
      <c r="L199" s="7" t="s">
        <v>1195</v>
      </c>
      <c r="M199" s="7" t="s">
        <v>1196</v>
      </c>
      <c r="N199" s="3"/>
      <c r="O199" s="21"/>
      <c r="P199" s="21"/>
      <c r="Q199" s="21" t="s">
        <v>1243</v>
      </c>
      <c r="R199" s="21"/>
      <c r="S199" s="21"/>
      <c r="T199" s="21"/>
      <c r="U199" s="21"/>
      <c r="V199" s="23">
        <f t="shared" si="3"/>
        <v>3</v>
      </c>
      <c r="W199" s="63"/>
    </row>
    <row r="200" spans="1:23" ht="140.25" x14ac:dyDescent="0.25">
      <c r="A200" s="68"/>
      <c r="B200" s="82"/>
      <c r="C200" s="80"/>
      <c r="D200" s="80"/>
      <c r="E200" s="80"/>
      <c r="F200" s="68"/>
      <c r="G200" s="81" t="s">
        <v>54</v>
      </c>
      <c r="H200" s="14" t="s">
        <v>195</v>
      </c>
      <c r="I200" s="15" t="s">
        <v>196</v>
      </c>
      <c r="J200" s="16" t="s">
        <v>744</v>
      </c>
      <c r="K200" s="16" t="s">
        <v>745</v>
      </c>
      <c r="L200" s="7" t="s">
        <v>1195</v>
      </c>
      <c r="M200" s="7" t="s">
        <v>1196</v>
      </c>
      <c r="N200" s="3"/>
      <c r="O200" s="21"/>
      <c r="P200" s="21"/>
      <c r="Q200" s="21"/>
      <c r="R200" s="21" t="s">
        <v>1243</v>
      </c>
      <c r="S200" s="21"/>
      <c r="T200" s="21"/>
      <c r="U200" s="21"/>
      <c r="V200" s="23">
        <f t="shared" si="3"/>
        <v>4</v>
      </c>
      <c r="W200" s="63"/>
    </row>
    <row r="201" spans="1:23" ht="140.25" x14ac:dyDescent="0.25">
      <c r="A201" s="68"/>
      <c r="B201" s="82"/>
      <c r="C201" s="80"/>
      <c r="D201" s="80"/>
      <c r="E201" s="80"/>
      <c r="F201" s="68"/>
      <c r="G201" s="66"/>
      <c r="H201" s="14" t="s">
        <v>197</v>
      </c>
      <c r="I201" s="15" t="s">
        <v>198</v>
      </c>
      <c r="J201" s="16" t="s">
        <v>747</v>
      </c>
      <c r="K201" s="16" t="s">
        <v>746</v>
      </c>
      <c r="L201" s="7" t="s">
        <v>1195</v>
      </c>
      <c r="M201" s="7" t="s">
        <v>1196</v>
      </c>
      <c r="N201" s="3"/>
      <c r="O201" s="21"/>
      <c r="P201" s="21"/>
      <c r="Q201" s="21"/>
      <c r="R201" s="21"/>
      <c r="S201" s="21" t="s">
        <v>1243</v>
      </c>
      <c r="T201" s="21"/>
      <c r="U201" s="21"/>
      <c r="V201" s="23">
        <f t="shared" si="3"/>
        <v>5</v>
      </c>
      <c r="W201" s="63"/>
    </row>
    <row r="202" spans="1:23" ht="140.25" x14ac:dyDescent="0.25">
      <c r="A202" s="68"/>
      <c r="B202" s="82"/>
      <c r="C202" s="66"/>
      <c r="D202" s="66"/>
      <c r="E202" s="66"/>
      <c r="F202" s="69"/>
      <c r="G202" s="14" t="s">
        <v>557</v>
      </c>
      <c r="H202" s="14" t="s">
        <v>558</v>
      </c>
      <c r="I202" s="15" t="s">
        <v>559</v>
      </c>
      <c r="J202" s="16" t="s">
        <v>749</v>
      </c>
      <c r="K202" s="16" t="s">
        <v>748</v>
      </c>
      <c r="L202" s="7" t="s">
        <v>1195</v>
      </c>
      <c r="M202" s="7" t="s">
        <v>1196</v>
      </c>
      <c r="N202" s="3"/>
      <c r="O202" s="21"/>
      <c r="P202" s="21"/>
      <c r="Q202" s="21"/>
      <c r="R202" s="21"/>
      <c r="S202" s="21"/>
      <c r="T202" s="21" t="s">
        <v>1243</v>
      </c>
      <c r="U202" s="21"/>
      <c r="V202" s="23">
        <f t="shared" si="3"/>
        <v>6</v>
      </c>
      <c r="W202" s="64"/>
    </row>
    <row r="203" spans="1:23" ht="255" x14ac:dyDescent="0.25">
      <c r="A203" s="68"/>
      <c r="B203" s="68"/>
      <c r="C203" s="81" t="s">
        <v>17</v>
      </c>
      <c r="D203" s="81" t="s">
        <v>1269</v>
      </c>
      <c r="E203" s="81" t="s">
        <v>1300</v>
      </c>
      <c r="F203" s="67" t="s">
        <v>714</v>
      </c>
      <c r="G203" s="14" t="s">
        <v>23</v>
      </c>
      <c r="H203" s="14" t="s">
        <v>165</v>
      </c>
      <c r="I203" s="15" t="s">
        <v>166</v>
      </c>
      <c r="J203" s="16" t="s">
        <v>713</v>
      </c>
      <c r="K203" s="16" t="s">
        <v>712</v>
      </c>
      <c r="L203" s="7" t="s">
        <v>1198</v>
      </c>
      <c r="M203" s="7" t="s">
        <v>1185</v>
      </c>
      <c r="N203" s="3" t="s">
        <v>1231</v>
      </c>
      <c r="O203" s="20"/>
      <c r="P203" s="20"/>
      <c r="Q203" s="20"/>
      <c r="R203" s="20"/>
      <c r="S203" s="20"/>
      <c r="T203" s="20"/>
      <c r="U203" s="20" t="s">
        <v>1243</v>
      </c>
      <c r="V203" s="22">
        <f t="shared" si="3"/>
        <v>7</v>
      </c>
      <c r="W203" s="60">
        <f>AVERAGE(V203:V209)</f>
        <v>4</v>
      </c>
    </row>
    <row r="204" spans="1:23" ht="255" x14ac:dyDescent="0.25">
      <c r="A204" s="68"/>
      <c r="B204" s="68"/>
      <c r="C204" s="80"/>
      <c r="D204" s="80"/>
      <c r="E204" s="80"/>
      <c r="F204" s="68"/>
      <c r="G204" s="81" t="s">
        <v>26</v>
      </c>
      <c r="H204" s="14" t="s">
        <v>167</v>
      </c>
      <c r="I204" s="15" t="s">
        <v>168</v>
      </c>
      <c r="J204" s="16" t="s">
        <v>716</v>
      </c>
      <c r="K204" s="16" t="s">
        <v>715</v>
      </c>
      <c r="L204" s="7" t="s">
        <v>1198</v>
      </c>
      <c r="M204" s="7" t="s">
        <v>1185</v>
      </c>
      <c r="N204" s="3"/>
      <c r="O204" s="20"/>
      <c r="P204" s="20"/>
      <c r="Q204" s="20"/>
      <c r="R204" s="20"/>
      <c r="S204" s="20"/>
      <c r="T204" s="20" t="s">
        <v>1243</v>
      </c>
      <c r="U204" s="20"/>
      <c r="V204" s="22">
        <f t="shared" si="3"/>
        <v>6</v>
      </c>
      <c r="W204" s="61"/>
    </row>
    <row r="205" spans="1:23" ht="255" x14ac:dyDescent="0.25">
      <c r="A205" s="68"/>
      <c r="B205" s="68"/>
      <c r="C205" s="80"/>
      <c r="D205" s="80"/>
      <c r="E205" s="80"/>
      <c r="F205" s="68"/>
      <c r="G205" s="80"/>
      <c r="H205" s="14" t="s">
        <v>169</v>
      </c>
      <c r="I205" s="15" t="s">
        <v>170</v>
      </c>
      <c r="J205" s="16" t="s">
        <v>718</v>
      </c>
      <c r="K205" s="16" t="s">
        <v>717</v>
      </c>
      <c r="L205" s="7" t="s">
        <v>1198</v>
      </c>
      <c r="M205" s="7" t="s">
        <v>1185</v>
      </c>
      <c r="N205" s="3"/>
      <c r="O205" s="20"/>
      <c r="P205" s="20"/>
      <c r="Q205" s="20"/>
      <c r="R205" s="20"/>
      <c r="S205" s="20" t="s">
        <v>1243</v>
      </c>
      <c r="T205" s="20"/>
      <c r="U205" s="20"/>
      <c r="V205" s="22">
        <f t="shared" si="3"/>
        <v>5</v>
      </c>
      <c r="W205" s="61"/>
    </row>
    <row r="206" spans="1:23" ht="255" x14ac:dyDescent="0.25">
      <c r="A206" s="68"/>
      <c r="B206" s="68"/>
      <c r="C206" s="80"/>
      <c r="D206" s="80"/>
      <c r="E206" s="80"/>
      <c r="F206" s="68"/>
      <c r="G206" s="80"/>
      <c r="H206" s="14" t="s">
        <v>171</v>
      </c>
      <c r="I206" s="15" t="s">
        <v>172</v>
      </c>
      <c r="J206" s="16" t="s">
        <v>720</v>
      </c>
      <c r="K206" s="16" t="s">
        <v>719</v>
      </c>
      <c r="L206" s="7" t="s">
        <v>1198</v>
      </c>
      <c r="M206" s="7" t="s">
        <v>1185</v>
      </c>
      <c r="N206" s="3"/>
      <c r="O206" s="20"/>
      <c r="P206" s="20"/>
      <c r="Q206" s="20"/>
      <c r="R206" s="20" t="s">
        <v>1243</v>
      </c>
      <c r="S206" s="20"/>
      <c r="T206" s="20"/>
      <c r="U206" s="20"/>
      <c r="V206" s="22">
        <f t="shared" si="3"/>
        <v>4</v>
      </c>
      <c r="W206" s="61"/>
    </row>
    <row r="207" spans="1:23" ht="255" x14ac:dyDescent="0.25">
      <c r="A207" s="68"/>
      <c r="B207" s="68"/>
      <c r="C207" s="80"/>
      <c r="D207" s="80"/>
      <c r="E207" s="80"/>
      <c r="F207" s="68"/>
      <c r="G207" s="80"/>
      <c r="H207" s="14" t="s">
        <v>173</v>
      </c>
      <c r="I207" s="15" t="s">
        <v>174</v>
      </c>
      <c r="J207" s="16" t="s">
        <v>722</v>
      </c>
      <c r="K207" s="16" t="s">
        <v>721</v>
      </c>
      <c r="L207" s="7" t="s">
        <v>1198</v>
      </c>
      <c r="M207" s="7" t="s">
        <v>1185</v>
      </c>
      <c r="N207" s="3"/>
      <c r="O207" s="20"/>
      <c r="P207" s="20"/>
      <c r="Q207" s="20" t="s">
        <v>1243</v>
      </c>
      <c r="R207" s="20"/>
      <c r="S207" s="20"/>
      <c r="T207" s="20"/>
      <c r="U207" s="20"/>
      <c r="V207" s="22">
        <f t="shared" si="3"/>
        <v>3</v>
      </c>
      <c r="W207" s="61"/>
    </row>
    <row r="208" spans="1:23" ht="255" x14ac:dyDescent="0.25">
      <c r="A208" s="68"/>
      <c r="B208" s="68"/>
      <c r="C208" s="80"/>
      <c r="D208" s="80"/>
      <c r="E208" s="80"/>
      <c r="F208" s="68"/>
      <c r="G208" s="80"/>
      <c r="H208" s="14" t="s">
        <v>175</v>
      </c>
      <c r="I208" s="15" t="s">
        <v>176</v>
      </c>
      <c r="J208" s="16" t="s">
        <v>724</v>
      </c>
      <c r="K208" s="16" t="s">
        <v>723</v>
      </c>
      <c r="L208" s="7" t="s">
        <v>1198</v>
      </c>
      <c r="M208" s="7" t="s">
        <v>1185</v>
      </c>
      <c r="N208" s="3"/>
      <c r="O208" s="20"/>
      <c r="P208" s="20" t="s">
        <v>1243</v>
      </c>
      <c r="Q208" s="20"/>
      <c r="R208" s="20"/>
      <c r="S208" s="20"/>
      <c r="T208" s="20"/>
      <c r="U208" s="20"/>
      <c r="V208" s="22">
        <f t="shared" si="3"/>
        <v>2</v>
      </c>
      <c r="W208" s="61"/>
    </row>
    <row r="209" spans="1:23" ht="255" x14ac:dyDescent="0.25">
      <c r="A209" s="68"/>
      <c r="B209" s="68"/>
      <c r="C209" s="66"/>
      <c r="D209" s="66"/>
      <c r="E209" s="66"/>
      <c r="F209" s="69"/>
      <c r="G209" s="66"/>
      <c r="H209" s="14" t="s">
        <v>177</v>
      </c>
      <c r="I209" s="15" t="s">
        <v>178</v>
      </c>
      <c r="J209" s="16" t="s">
        <v>726</v>
      </c>
      <c r="K209" s="16" t="s">
        <v>725</v>
      </c>
      <c r="L209" s="7" t="s">
        <v>1198</v>
      </c>
      <c r="M209" s="7" t="s">
        <v>1185</v>
      </c>
      <c r="N209" s="3"/>
      <c r="O209" s="20" t="s">
        <v>1243</v>
      </c>
      <c r="P209" s="20"/>
      <c r="Q209" s="20"/>
      <c r="R209" s="20"/>
      <c r="S209" s="20"/>
      <c r="T209" s="20"/>
      <c r="U209" s="20"/>
      <c r="V209" s="22">
        <f t="shared" si="3"/>
        <v>1</v>
      </c>
      <c r="W209" s="62"/>
    </row>
    <row r="210" spans="1:23" ht="235.5" customHeight="1" x14ac:dyDescent="0.25">
      <c r="A210" s="68"/>
      <c r="B210" s="68"/>
      <c r="C210" s="81" t="s">
        <v>17</v>
      </c>
      <c r="D210" s="81" t="s">
        <v>1270</v>
      </c>
      <c r="E210" s="81" t="s">
        <v>1301</v>
      </c>
      <c r="F210" s="67" t="s">
        <v>695</v>
      </c>
      <c r="G210" s="81" t="s">
        <v>23</v>
      </c>
      <c r="H210" s="14" t="s">
        <v>149</v>
      </c>
      <c r="I210" s="15" t="s">
        <v>150</v>
      </c>
      <c r="J210" s="16" t="s">
        <v>697</v>
      </c>
      <c r="K210" s="16" t="s">
        <v>696</v>
      </c>
      <c r="L210" s="7" t="s">
        <v>1199</v>
      </c>
      <c r="M210" s="7" t="s">
        <v>1200</v>
      </c>
      <c r="N210" s="3" t="s">
        <v>1232</v>
      </c>
      <c r="O210" s="21"/>
      <c r="P210" s="21" t="s">
        <v>1243</v>
      </c>
      <c r="Q210" s="21"/>
      <c r="R210" s="21"/>
      <c r="S210" s="21"/>
      <c r="T210" s="21"/>
      <c r="U210" s="21"/>
      <c r="V210" s="23">
        <f t="shared" si="3"/>
        <v>2</v>
      </c>
      <c r="W210" s="40">
        <f>AVERAGE(V210:V217)</f>
        <v>4.75</v>
      </c>
    </row>
    <row r="211" spans="1:23" ht="204" x14ac:dyDescent="0.25">
      <c r="A211" s="80"/>
      <c r="B211" s="80"/>
      <c r="C211" s="80"/>
      <c r="D211" s="80"/>
      <c r="E211" s="80"/>
      <c r="F211" s="68"/>
      <c r="G211" s="66"/>
      <c r="H211" s="14" t="s">
        <v>151</v>
      </c>
      <c r="I211" s="15" t="s">
        <v>152</v>
      </c>
      <c r="J211" s="16" t="s">
        <v>699</v>
      </c>
      <c r="K211" s="16" t="s">
        <v>698</v>
      </c>
      <c r="L211" s="7" t="s">
        <v>1199</v>
      </c>
      <c r="M211" s="7" t="s">
        <v>1200</v>
      </c>
      <c r="N211" s="3"/>
      <c r="O211" s="21"/>
      <c r="P211" s="21"/>
      <c r="Q211" s="21" t="s">
        <v>1243</v>
      </c>
      <c r="R211" s="21"/>
      <c r="S211" s="21"/>
      <c r="T211" s="21"/>
      <c r="U211" s="21"/>
      <c r="V211" s="23">
        <f t="shared" si="3"/>
        <v>3</v>
      </c>
      <c r="W211" s="63"/>
    </row>
    <row r="212" spans="1:23" ht="204" x14ac:dyDescent="0.25">
      <c r="A212" s="80"/>
      <c r="B212" s="80"/>
      <c r="C212" s="80"/>
      <c r="D212" s="80"/>
      <c r="E212" s="80"/>
      <c r="F212" s="68"/>
      <c r="G212" s="81" t="s">
        <v>26</v>
      </c>
      <c r="H212" s="14" t="s">
        <v>153</v>
      </c>
      <c r="I212" s="15" t="s">
        <v>154</v>
      </c>
      <c r="J212" s="16" t="s">
        <v>700</v>
      </c>
      <c r="K212" s="16" t="s">
        <v>701</v>
      </c>
      <c r="L212" s="7" t="s">
        <v>1199</v>
      </c>
      <c r="M212" s="7" t="s">
        <v>1200</v>
      </c>
      <c r="N212" s="3"/>
      <c r="O212" s="21"/>
      <c r="P212" s="21"/>
      <c r="Q212" s="21"/>
      <c r="R212" s="21" t="s">
        <v>1243</v>
      </c>
      <c r="S212" s="21"/>
      <c r="T212" s="21"/>
      <c r="U212" s="21"/>
      <c r="V212" s="23">
        <f t="shared" si="3"/>
        <v>4</v>
      </c>
      <c r="W212" s="63"/>
    </row>
    <row r="213" spans="1:23" ht="204" x14ac:dyDescent="0.25">
      <c r="A213" s="80"/>
      <c r="B213" s="80"/>
      <c r="C213" s="80"/>
      <c r="D213" s="80"/>
      <c r="E213" s="80"/>
      <c r="F213" s="68"/>
      <c r="G213" s="80"/>
      <c r="H213" s="14" t="s">
        <v>155</v>
      </c>
      <c r="I213" s="15" t="s">
        <v>156</v>
      </c>
      <c r="J213" s="16" t="s">
        <v>703</v>
      </c>
      <c r="K213" s="16" t="s">
        <v>702</v>
      </c>
      <c r="L213" s="7" t="s">
        <v>1199</v>
      </c>
      <c r="M213" s="7" t="s">
        <v>1200</v>
      </c>
      <c r="N213" s="3"/>
      <c r="O213" s="21"/>
      <c r="P213" s="21"/>
      <c r="Q213" s="21"/>
      <c r="R213" s="21"/>
      <c r="S213" s="21" t="s">
        <v>1243</v>
      </c>
      <c r="T213" s="21"/>
      <c r="U213" s="21"/>
      <c r="V213" s="23">
        <f t="shared" si="3"/>
        <v>5</v>
      </c>
      <c r="W213" s="63"/>
    </row>
    <row r="214" spans="1:23" ht="204" x14ac:dyDescent="0.25">
      <c r="A214" s="80"/>
      <c r="B214" s="80"/>
      <c r="C214" s="80"/>
      <c r="D214" s="80"/>
      <c r="E214" s="80"/>
      <c r="F214" s="68"/>
      <c r="G214" s="80"/>
      <c r="H214" s="14" t="s">
        <v>157</v>
      </c>
      <c r="I214" s="15" t="s">
        <v>158</v>
      </c>
      <c r="J214" s="16" t="s">
        <v>705</v>
      </c>
      <c r="K214" s="16" t="s">
        <v>704</v>
      </c>
      <c r="L214" s="7" t="s">
        <v>1199</v>
      </c>
      <c r="M214" s="7" t="s">
        <v>1200</v>
      </c>
      <c r="N214" s="3"/>
      <c r="O214" s="21"/>
      <c r="P214" s="21"/>
      <c r="Q214" s="21"/>
      <c r="R214" s="21"/>
      <c r="S214" s="21"/>
      <c r="T214" s="21" t="s">
        <v>1243</v>
      </c>
      <c r="U214" s="21"/>
      <c r="V214" s="23">
        <f t="shared" si="3"/>
        <v>6</v>
      </c>
      <c r="W214" s="63"/>
    </row>
    <row r="215" spans="1:23" ht="204" x14ac:dyDescent="0.25">
      <c r="A215" s="80"/>
      <c r="B215" s="80"/>
      <c r="C215" s="80"/>
      <c r="D215" s="80"/>
      <c r="E215" s="80"/>
      <c r="F215" s="68"/>
      <c r="G215" s="80"/>
      <c r="H215" s="14" t="s">
        <v>159</v>
      </c>
      <c r="I215" s="15" t="s">
        <v>160</v>
      </c>
      <c r="J215" s="16" t="s">
        <v>707</v>
      </c>
      <c r="K215" s="16" t="s">
        <v>706</v>
      </c>
      <c r="L215" s="7" t="s">
        <v>1199</v>
      </c>
      <c r="M215" s="7" t="s">
        <v>1200</v>
      </c>
      <c r="N215" s="3"/>
      <c r="O215" s="21"/>
      <c r="P215" s="21"/>
      <c r="Q215" s="21"/>
      <c r="R215" s="21"/>
      <c r="S215" s="21"/>
      <c r="T215" s="21"/>
      <c r="U215" s="21" t="s">
        <v>1243</v>
      </c>
      <c r="V215" s="23">
        <f t="shared" si="3"/>
        <v>7</v>
      </c>
      <c r="W215" s="63"/>
    </row>
    <row r="216" spans="1:23" ht="204" x14ac:dyDescent="0.25">
      <c r="A216" s="80"/>
      <c r="B216" s="80"/>
      <c r="C216" s="80"/>
      <c r="D216" s="80"/>
      <c r="E216" s="80"/>
      <c r="F216" s="68"/>
      <c r="G216" s="66"/>
      <c r="H216" s="14" t="s">
        <v>161</v>
      </c>
      <c r="I216" s="15" t="s">
        <v>162</v>
      </c>
      <c r="J216" s="16" t="s">
        <v>709</v>
      </c>
      <c r="K216" s="16" t="s">
        <v>708</v>
      </c>
      <c r="L216" s="7" t="s">
        <v>1199</v>
      </c>
      <c r="M216" s="7" t="s">
        <v>1200</v>
      </c>
      <c r="N216" s="3"/>
      <c r="O216" s="21"/>
      <c r="P216" s="21"/>
      <c r="Q216" s="21"/>
      <c r="R216" s="21"/>
      <c r="S216" s="21"/>
      <c r="T216" s="21" t="s">
        <v>1243</v>
      </c>
      <c r="U216" s="21"/>
      <c r="V216" s="23">
        <f t="shared" si="3"/>
        <v>6</v>
      </c>
      <c r="W216" s="63"/>
    </row>
    <row r="217" spans="1:23" ht="204" x14ac:dyDescent="0.25">
      <c r="A217" s="66"/>
      <c r="B217" s="66"/>
      <c r="C217" s="66"/>
      <c r="D217" s="66"/>
      <c r="E217" s="66"/>
      <c r="F217" s="69"/>
      <c r="G217" s="13" t="s">
        <v>39</v>
      </c>
      <c r="H217" s="14" t="s">
        <v>163</v>
      </c>
      <c r="I217" s="15" t="s">
        <v>164</v>
      </c>
      <c r="J217" s="16" t="s">
        <v>710</v>
      </c>
      <c r="K217" s="16" t="s">
        <v>711</v>
      </c>
      <c r="L217" s="7" t="s">
        <v>1199</v>
      </c>
      <c r="M217" s="7" t="s">
        <v>1200</v>
      </c>
      <c r="N217" s="3"/>
      <c r="O217" s="21"/>
      <c r="P217" s="21"/>
      <c r="Q217" s="21"/>
      <c r="R217" s="21"/>
      <c r="S217" s="21" t="s">
        <v>1243</v>
      </c>
      <c r="T217" s="21"/>
      <c r="U217" s="21"/>
      <c r="V217" s="23">
        <f t="shared" si="3"/>
        <v>5</v>
      </c>
      <c r="W217" s="64"/>
    </row>
    <row r="218" spans="1:23" ht="376.5" customHeight="1" x14ac:dyDescent="0.25">
      <c r="A218" s="86" t="s">
        <v>3</v>
      </c>
      <c r="B218" s="79" t="s">
        <v>13</v>
      </c>
      <c r="C218" s="79" t="s">
        <v>17</v>
      </c>
      <c r="D218" s="79" t="s">
        <v>1271</v>
      </c>
      <c r="E218" s="79" t="s">
        <v>1302</v>
      </c>
      <c r="F218" s="70" t="s">
        <v>650</v>
      </c>
      <c r="G218" s="79" t="s">
        <v>23</v>
      </c>
      <c r="H218" s="17" t="s">
        <v>115</v>
      </c>
      <c r="I218" s="18" t="s">
        <v>145</v>
      </c>
      <c r="J218" s="19" t="s">
        <v>652</v>
      </c>
      <c r="K218" s="19" t="s">
        <v>651</v>
      </c>
      <c r="L218" s="7" t="s">
        <v>1235</v>
      </c>
      <c r="M218" s="7" t="s">
        <v>1202</v>
      </c>
      <c r="N218" s="3" t="s">
        <v>1234</v>
      </c>
      <c r="O218" s="20"/>
      <c r="P218" s="20"/>
      <c r="Q218" s="20"/>
      <c r="R218" s="20" t="s">
        <v>1243</v>
      </c>
      <c r="S218" s="20"/>
      <c r="T218" s="20"/>
      <c r="U218" s="20"/>
      <c r="V218" s="22">
        <f t="shared" si="3"/>
        <v>4</v>
      </c>
      <c r="W218" s="60">
        <f>AVERAGE(V218:V239)</f>
        <v>3.8636363636363638</v>
      </c>
    </row>
    <row r="219" spans="1:23" ht="153" x14ac:dyDescent="0.25">
      <c r="A219" s="86"/>
      <c r="B219" s="85"/>
      <c r="C219" s="85"/>
      <c r="D219" s="85"/>
      <c r="E219" s="85"/>
      <c r="F219" s="71"/>
      <c r="G219" s="66"/>
      <c r="H219" s="17" t="s">
        <v>146</v>
      </c>
      <c r="I219" s="18" t="s">
        <v>116</v>
      </c>
      <c r="J219" s="19" t="s">
        <v>654</v>
      </c>
      <c r="K219" s="19" t="s">
        <v>653</v>
      </c>
      <c r="L219" s="7" t="s">
        <v>1201</v>
      </c>
      <c r="M219" s="7" t="s">
        <v>1202</v>
      </c>
      <c r="N219" s="3"/>
      <c r="O219" s="20"/>
      <c r="P219" s="20"/>
      <c r="Q219" s="20" t="s">
        <v>1243</v>
      </c>
      <c r="R219" s="20"/>
      <c r="S219" s="20"/>
      <c r="T219" s="20"/>
      <c r="U219" s="20"/>
      <c r="V219" s="22">
        <f t="shared" si="3"/>
        <v>3</v>
      </c>
      <c r="W219" s="61"/>
    </row>
    <row r="220" spans="1:23" ht="153" x14ac:dyDescent="0.25">
      <c r="A220" s="86"/>
      <c r="B220" s="85"/>
      <c r="C220" s="80"/>
      <c r="D220" s="80"/>
      <c r="E220" s="80"/>
      <c r="F220" s="71"/>
      <c r="G220" s="79" t="s">
        <v>26</v>
      </c>
      <c r="H220" s="17" t="s">
        <v>117</v>
      </c>
      <c r="I220" s="18" t="s">
        <v>118</v>
      </c>
      <c r="J220" s="19" t="s">
        <v>656</v>
      </c>
      <c r="K220" s="19" t="s">
        <v>655</v>
      </c>
      <c r="L220" s="7" t="s">
        <v>1233</v>
      </c>
      <c r="M220" s="7" t="s">
        <v>1202</v>
      </c>
      <c r="N220" s="3"/>
      <c r="O220" s="20"/>
      <c r="P220" s="20" t="s">
        <v>1243</v>
      </c>
      <c r="Q220" s="20"/>
      <c r="R220" s="20"/>
      <c r="S220" s="20"/>
      <c r="T220" s="20"/>
      <c r="U220" s="20"/>
      <c r="V220" s="22">
        <f t="shared" si="3"/>
        <v>2</v>
      </c>
      <c r="W220" s="61"/>
    </row>
    <row r="221" spans="1:23" ht="216.75" x14ac:dyDescent="0.25">
      <c r="A221" s="86"/>
      <c r="B221" s="85"/>
      <c r="C221" s="80"/>
      <c r="D221" s="80"/>
      <c r="E221" s="80"/>
      <c r="F221" s="71"/>
      <c r="G221" s="80"/>
      <c r="H221" s="17" t="s">
        <v>119</v>
      </c>
      <c r="I221" s="18" t="s">
        <v>120</v>
      </c>
      <c r="J221" s="19" t="s">
        <v>658</v>
      </c>
      <c r="K221" s="19" t="s">
        <v>657</v>
      </c>
      <c r="L221" s="7" t="s">
        <v>1201</v>
      </c>
      <c r="M221" s="7" t="s">
        <v>1202</v>
      </c>
      <c r="N221" s="3"/>
      <c r="O221" s="20" t="s">
        <v>1243</v>
      </c>
      <c r="P221" s="20"/>
      <c r="Q221" s="20"/>
      <c r="R221" s="20"/>
      <c r="S221" s="20"/>
      <c r="T221" s="20"/>
      <c r="U221" s="20"/>
      <c r="V221" s="22">
        <f t="shared" si="3"/>
        <v>1</v>
      </c>
      <c r="W221" s="61"/>
    </row>
    <row r="222" spans="1:23" ht="153" x14ac:dyDescent="0.25">
      <c r="A222" s="86"/>
      <c r="B222" s="85"/>
      <c r="C222" s="80"/>
      <c r="D222" s="80"/>
      <c r="E222" s="80"/>
      <c r="F222" s="71"/>
      <c r="G222" s="80"/>
      <c r="H222" s="17" t="s">
        <v>121</v>
      </c>
      <c r="I222" s="18" t="s">
        <v>122</v>
      </c>
      <c r="J222" s="19" t="s">
        <v>660</v>
      </c>
      <c r="K222" s="19" t="s">
        <v>659</v>
      </c>
      <c r="L222" s="7" t="s">
        <v>1201</v>
      </c>
      <c r="M222" s="7" t="s">
        <v>1202</v>
      </c>
      <c r="N222" s="3"/>
      <c r="O222" s="20"/>
      <c r="P222" s="20" t="s">
        <v>1243</v>
      </c>
      <c r="Q222" s="20"/>
      <c r="R222" s="20"/>
      <c r="S222" s="20"/>
      <c r="T222" s="20"/>
      <c r="U222" s="20"/>
      <c r="V222" s="22">
        <f t="shared" si="3"/>
        <v>2</v>
      </c>
      <c r="W222" s="61"/>
    </row>
    <row r="223" spans="1:23" ht="153" x14ac:dyDescent="0.25">
      <c r="A223" s="86"/>
      <c r="B223" s="85"/>
      <c r="C223" s="80"/>
      <c r="D223" s="80"/>
      <c r="E223" s="80"/>
      <c r="F223" s="71"/>
      <c r="G223" s="80"/>
      <c r="H223" s="17" t="s">
        <v>123</v>
      </c>
      <c r="I223" s="18" t="s">
        <v>124</v>
      </c>
      <c r="J223" s="19" t="s">
        <v>662</v>
      </c>
      <c r="K223" s="19" t="s">
        <v>661</v>
      </c>
      <c r="L223" s="7" t="s">
        <v>1201</v>
      </c>
      <c r="M223" s="7" t="s">
        <v>1202</v>
      </c>
      <c r="N223" s="3"/>
      <c r="O223" s="20"/>
      <c r="P223" s="20"/>
      <c r="Q223" s="20" t="s">
        <v>1243</v>
      </c>
      <c r="R223" s="20"/>
      <c r="S223" s="20"/>
      <c r="T223" s="20"/>
      <c r="U223" s="20"/>
      <c r="V223" s="22">
        <f t="shared" si="3"/>
        <v>3</v>
      </c>
      <c r="W223" s="61"/>
    </row>
    <row r="224" spans="1:23" ht="153" x14ac:dyDescent="0.25">
      <c r="A224" s="86"/>
      <c r="B224" s="85"/>
      <c r="C224" s="80"/>
      <c r="D224" s="80"/>
      <c r="E224" s="80"/>
      <c r="F224" s="71"/>
      <c r="G224" s="80"/>
      <c r="H224" s="17" t="s">
        <v>125</v>
      </c>
      <c r="I224" s="18" t="s">
        <v>126</v>
      </c>
      <c r="J224" s="19" t="s">
        <v>663</v>
      </c>
      <c r="K224" s="19" t="s">
        <v>664</v>
      </c>
      <c r="L224" s="7" t="s">
        <v>1201</v>
      </c>
      <c r="M224" s="7" t="s">
        <v>1202</v>
      </c>
      <c r="N224" s="3"/>
      <c r="O224" s="20"/>
      <c r="P224" s="20"/>
      <c r="Q224" s="20"/>
      <c r="R224" s="20" t="s">
        <v>1243</v>
      </c>
      <c r="S224" s="20"/>
      <c r="T224" s="20"/>
      <c r="U224" s="20"/>
      <c r="V224" s="22">
        <f t="shared" si="3"/>
        <v>4</v>
      </c>
      <c r="W224" s="61"/>
    </row>
    <row r="225" spans="1:23" ht="153" x14ac:dyDescent="0.25">
      <c r="A225" s="86"/>
      <c r="B225" s="85"/>
      <c r="C225" s="80"/>
      <c r="D225" s="80"/>
      <c r="E225" s="80"/>
      <c r="F225" s="71"/>
      <c r="G225" s="66"/>
      <c r="H225" s="17" t="s">
        <v>127</v>
      </c>
      <c r="I225" s="18" t="s">
        <v>128</v>
      </c>
      <c r="J225" s="19" t="s">
        <v>665</v>
      </c>
      <c r="K225" s="19" t="s">
        <v>666</v>
      </c>
      <c r="L225" s="7" t="s">
        <v>1201</v>
      </c>
      <c r="M225" s="7" t="s">
        <v>1202</v>
      </c>
      <c r="N225" s="3"/>
      <c r="O225" s="20"/>
      <c r="P225" s="20"/>
      <c r="Q225" s="20"/>
      <c r="R225" s="20"/>
      <c r="S225" s="20" t="s">
        <v>1243</v>
      </c>
      <c r="T225" s="20"/>
      <c r="U225" s="20"/>
      <c r="V225" s="22">
        <f t="shared" si="3"/>
        <v>5</v>
      </c>
      <c r="W225" s="61"/>
    </row>
    <row r="226" spans="1:23" ht="270" customHeight="1" x14ac:dyDescent="0.25">
      <c r="A226" s="86"/>
      <c r="B226" s="85"/>
      <c r="C226" s="80"/>
      <c r="D226" s="80"/>
      <c r="E226" s="80"/>
      <c r="F226" s="71"/>
      <c r="G226" s="79" t="s">
        <v>39</v>
      </c>
      <c r="H226" s="17" t="s">
        <v>129</v>
      </c>
      <c r="I226" s="18" t="s">
        <v>130</v>
      </c>
      <c r="J226" s="19" t="s">
        <v>668</v>
      </c>
      <c r="K226" s="19" t="s">
        <v>667</v>
      </c>
      <c r="L226" s="7" t="s">
        <v>1201</v>
      </c>
      <c r="M226" s="7" t="s">
        <v>1202</v>
      </c>
      <c r="N226" s="3"/>
      <c r="O226" s="20"/>
      <c r="P226" s="20"/>
      <c r="Q226" s="20"/>
      <c r="R226" s="20"/>
      <c r="S226" s="20"/>
      <c r="T226" s="20" t="s">
        <v>1243</v>
      </c>
      <c r="U226" s="20"/>
      <c r="V226" s="22">
        <f t="shared" si="3"/>
        <v>6</v>
      </c>
      <c r="W226" s="61"/>
    </row>
    <row r="227" spans="1:23" ht="153" x14ac:dyDescent="0.25">
      <c r="A227" s="86"/>
      <c r="B227" s="85"/>
      <c r="C227" s="80"/>
      <c r="D227" s="80"/>
      <c r="E227" s="80"/>
      <c r="F227" s="71"/>
      <c r="G227" s="80"/>
      <c r="H227" s="17" t="s">
        <v>131</v>
      </c>
      <c r="I227" s="18" t="s">
        <v>132</v>
      </c>
      <c r="J227" s="19" t="s">
        <v>670</v>
      </c>
      <c r="K227" s="19" t="s">
        <v>669</v>
      </c>
      <c r="L227" s="7" t="s">
        <v>1201</v>
      </c>
      <c r="M227" s="7" t="s">
        <v>1202</v>
      </c>
      <c r="N227" s="3"/>
      <c r="O227" s="20"/>
      <c r="P227" s="20"/>
      <c r="Q227" s="20"/>
      <c r="R227" s="20"/>
      <c r="S227" s="20"/>
      <c r="T227" s="20"/>
      <c r="U227" s="20" t="s">
        <v>1243</v>
      </c>
      <c r="V227" s="22">
        <f t="shared" si="3"/>
        <v>7</v>
      </c>
      <c r="W227" s="61"/>
    </row>
    <row r="228" spans="1:23" ht="153" x14ac:dyDescent="0.25">
      <c r="A228" s="86"/>
      <c r="B228" s="85"/>
      <c r="C228" s="80"/>
      <c r="D228" s="80"/>
      <c r="E228" s="80"/>
      <c r="F228" s="71"/>
      <c r="G228" s="80"/>
      <c r="H228" s="17" t="s">
        <v>133</v>
      </c>
      <c r="I228" s="18" t="s">
        <v>134</v>
      </c>
      <c r="J228" s="19" t="s">
        <v>672</v>
      </c>
      <c r="K228" s="19" t="s">
        <v>671</v>
      </c>
      <c r="L228" s="7" t="s">
        <v>1201</v>
      </c>
      <c r="M228" s="7" t="s">
        <v>1202</v>
      </c>
      <c r="N228" s="3"/>
      <c r="O228" s="20"/>
      <c r="P228" s="20"/>
      <c r="Q228" s="20"/>
      <c r="R228" s="20"/>
      <c r="S228" s="20"/>
      <c r="T228" s="20" t="s">
        <v>1243</v>
      </c>
      <c r="U228" s="20"/>
      <c r="V228" s="22">
        <f t="shared" si="3"/>
        <v>6</v>
      </c>
      <c r="W228" s="61"/>
    </row>
    <row r="229" spans="1:23" ht="153" x14ac:dyDescent="0.25">
      <c r="A229" s="86"/>
      <c r="B229" s="85"/>
      <c r="C229" s="80"/>
      <c r="D229" s="80"/>
      <c r="E229" s="80"/>
      <c r="F229" s="71"/>
      <c r="G229" s="80"/>
      <c r="H229" s="17" t="s">
        <v>135</v>
      </c>
      <c r="I229" s="18" t="s">
        <v>136</v>
      </c>
      <c r="J229" s="19" t="s">
        <v>674</v>
      </c>
      <c r="K229" s="19" t="s">
        <v>673</v>
      </c>
      <c r="L229" s="7" t="s">
        <v>1201</v>
      </c>
      <c r="M229" s="7" t="s">
        <v>1202</v>
      </c>
      <c r="N229" s="3"/>
      <c r="O229" s="20"/>
      <c r="P229" s="20"/>
      <c r="Q229" s="20"/>
      <c r="R229" s="20"/>
      <c r="S229" s="20" t="s">
        <v>1243</v>
      </c>
      <c r="T229" s="20"/>
      <c r="U229" s="20"/>
      <c r="V229" s="22">
        <f t="shared" si="3"/>
        <v>5</v>
      </c>
      <c r="W229" s="61"/>
    </row>
    <row r="230" spans="1:23" ht="372.75" customHeight="1" x14ac:dyDescent="0.25">
      <c r="A230" s="86"/>
      <c r="B230" s="85"/>
      <c r="C230" s="80"/>
      <c r="D230" s="80"/>
      <c r="E230" s="80"/>
      <c r="F230" s="71"/>
      <c r="G230" s="80"/>
      <c r="H230" s="17" t="s">
        <v>137</v>
      </c>
      <c r="I230" s="18" t="s">
        <v>138</v>
      </c>
      <c r="J230" s="19" t="s">
        <v>676</v>
      </c>
      <c r="K230" s="19" t="s">
        <v>675</v>
      </c>
      <c r="L230" s="7" t="s">
        <v>1201</v>
      </c>
      <c r="M230" s="7" t="s">
        <v>1202</v>
      </c>
      <c r="N230" s="3"/>
      <c r="O230" s="20"/>
      <c r="P230" s="20"/>
      <c r="Q230" s="20"/>
      <c r="R230" s="20" t="s">
        <v>1243</v>
      </c>
      <c r="S230" s="20"/>
      <c r="T230" s="20"/>
      <c r="U230" s="20"/>
      <c r="V230" s="22">
        <f t="shared" si="3"/>
        <v>4</v>
      </c>
      <c r="W230" s="61"/>
    </row>
    <row r="231" spans="1:23" ht="153" x14ac:dyDescent="0.25">
      <c r="A231" s="86"/>
      <c r="B231" s="85"/>
      <c r="C231" s="80"/>
      <c r="D231" s="80"/>
      <c r="E231" s="80"/>
      <c r="F231" s="71"/>
      <c r="G231" s="66"/>
      <c r="H231" s="17" t="s">
        <v>139</v>
      </c>
      <c r="I231" s="18" t="s">
        <v>140</v>
      </c>
      <c r="J231" s="19" t="s">
        <v>678</v>
      </c>
      <c r="K231" s="19" t="s">
        <v>677</v>
      </c>
      <c r="L231" s="7" t="s">
        <v>1201</v>
      </c>
      <c r="M231" s="7" t="s">
        <v>1202</v>
      </c>
      <c r="N231" s="3"/>
      <c r="O231" s="20"/>
      <c r="P231" s="20"/>
      <c r="Q231" s="20" t="s">
        <v>1243</v>
      </c>
      <c r="R231" s="20"/>
      <c r="S231" s="20"/>
      <c r="T231" s="20"/>
      <c r="U231" s="20"/>
      <c r="V231" s="22">
        <f t="shared" si="3"/>
        <v>3</v>
      </c>
      <c r="W231" s="61"/>
    </row>
    <row r="232" spans="1:23" ht="155.25" customHeight="1" x14ac:dyDescent="0.25">
      <c r="A232" s="86"/>
      <c r="B232" s="85"/>
      <c r="C232" s="80"/>
      <c r="D232" s="80"/>
      <c r="E232" s="80"/>
      <c r="F232" s="71"/>
      <c r="G232" s="79" t="s">
        <v>54</v>
      </c>
      <c r="H232" s="17" t="s">
        <v>141</v>
      </c>
      <c r="I232" s="18" t="s">
        <v>142</v>
      </c>
      <c r="J232" s="19" t="s">
        <v>680</v>
      </c>
      <c r="K232" s="19" t="s">
        <v>679</v>
      </c>
      <c r="L232" s="7" t="s">
        <v>1201</v>
      </c>
      <c r="M232" s="7" t="s">
        <v>1202</v>
      </c>
      <c r="N232" s="3"/>
      <c r="O232" s="20"/>
      <c r="P232" s="20" t="s">
        <v>1243</v>
      </c>
      <c r="Q232" s="20"/>
      <c r="R232" s="20"/>
      <c r="S232" s="20"/>
      <c r="T232" s="20"/>
      <c r="U232" s="20"/>
      <c r="V232" s="22">
        <f t="shared" si="3"/>
        <v>2</v>
      </c>
      <c r="W232" s="61"/>
    </row>
    <row r="233" spans="1:23" ht="335.25" customHeight="1" x14ac:dyDescent="0.25">
      <c r="A233" s="86"/>
      <c r="B233" s="85"/>
      <c r="C233" s="80"/>
      <c r="D233" s="80"/>
      <c r="E233" s="80"/>
      <c r="F233" s="71"/>
      <c r="G233" s="80"/>
      <c r="H233" s="17" t="s">
        <v>143</v>
      </c>
      <c r="I233" s="18" t="s">
        <v>144</v>
      </c>
      <c r="J233" s="19" t="s">
        <v>682</v>
      </c>
      <c r="K233" s="19" t="s">
        <v>681</v>
      </c>
      <c r="L233" s="7" t="s">
        <v>1201</v>
      </c>
      <c r="M233" s="7" t="s">
        <v>1202</v>
      </c>
      <c r="N233" s="3"/>
      <c r="O233" s="20" t="s">
        <v>1243</v>
      </c>
      <c r="P233" s="20"/>
      <c r="Q233" s="20"/>
      <c r="R233" s="20"/>
      <c r="S233" s="20"/>
      <c r="T233" s="20"/>
      <c r="U233" s="20"/>
      <c r="V233" s="22">
        <f t="shared" si="3"/>
        <v>1</v>
      </c>
      <c r="W233" s="61"/>
    </row>
    <row r="234" spans="1:23" ht="223.5" customHeight="1" x14ac:dyDescent="0.25">
      <c r="A234" s="86"/>
      <c r="B234" s="85"/>
      <c r="C234" s="80"/>
      <c r="D234" s="80"/>
      <c r="E234" s="80"/>
      <c r="F234" s="71"/>
      <c r="G234" s="80"/>
      <c r="H234" s="17" t="s">
        <v>560</v>
      </c>
      <c r="I234" s="18" t="s">
        <v>561</v>
      </c>
      <c r="J234" s="19" t="s">
        <v>684</v>
      </c>
      <c r="K234" s="19" t="s">
        <v>683</v>
      </c>
      <c r="L234" s="7" t="s">
        <v>1201</v>
      </c>
      <c r="M234" s="7" t="s">
        <v>1202</v>
      </c>
      <c r="N234" s="3"/>
      <c r="O234" s="20"/>
      <c r="P234" s="20" t="s">
        <v>1243</v>
      </c>
      <c r="Q234" s="20"/>
      <c r="R234" s="20"/>
      <c r="S234" s="20"/>
      <c r="T234" s="20"/>
      <c r="U234" s="20"/>
      <c r="V234" s="22">
        <f t="shared" si="3"/>
        <v>2</v>
      </c>
      <c r="W234" s="61"/>
    </row>
    <row r="235" spans="1:23" ht="216.75" x14ac:dyDescent="0.25">
      <c r="A235" s="86"/>
      <c r="B235" s="85"/>
      <c r="C235" s="80"/>
      <c r="D235" s="80"/>
      <c r="E235" s="80"/>
      <c r="F235" s="71"/>
      <c r="G235" s="80"/>
      <c r="H235" s="17" t="s">
        <v>562</v>
      </c>
      <c r="I235" s="18" t="s">
        <v>563</v>
      </c>
      <c r="J235" s="19" t="s">
        <v>686</v>
      </c>
      <c r="K235" s="19" t="s">
        <v>685</v>
      </c>
      <c r="L235" s="7" t="s">
        <v>1201</v>
      </c>
      <c r="M235" s="7" t="s">
        <v>1202</v>
      </c>
      <c r="N235" s="3"/>
      <c r="O235" s="20"/>
      <c r="P235" s="20"/>
      <c r="Q235" s="20" t="s">
        <v>1243</v>
      </c>
      <c r="R235" s="20"/>
      <c r="S235" s="20"/>
      <c r="T235" s="20"/>
      <c r="U235" s="20"/>
      <c r="V235" s="22">
        <f t="shared" si="3"/>
        <v>3</v>
      </c>
      <c r="W235" s="61"/>
    </row>
    <row r="236" spans="1:23" ht="191.25" x14ac:dyDescent="0.25">
      <c r="A236" s="86"/>
      <c r="B236" s="85"/>
      <c r="C236" s="80"/>
      <c r="D236" s="80"/>
      <c r="E236" s="80"/>
      <c r="F236" s="71"/>
      <c r="G236" s="66"/>
      <c r="H236" s="17" t="s">
        <v>564</v>
      </c>
      <c r="I236" s="18" t="s">
        <v>565</v>
      </c>
      <c r="J236" s="19" t="s">
        <v>688</v>
      </c>
      <c r="K236" s="19" t="s">
        <v>687</v>
      </c>
      <c r="L236" s="7" t="s">
        <v>1201</v>
      </c>
      <c r="M236" s="7" t="s">
        <v>1202</v>
      </c>
      <c r="N236" s="3"/>
      <c r="O236" s="20"/>
      <c r="P236" s="20"/>
      <c r="Q236" s="20"/>
      <c r="R236" s="20" t="s">
        <v>1243</v>
      </c>
      <c r="S236" s="20"/>
      <c r="T236" s="20"/>
      <c r="U236" s="20"/>
      <c r="V236" s="22">
        <f t="shared" si="3"/>
        <v>4</v>
      </c>
      <c r="W236" s="61"/>
    </row>
    <row r="237" spans="1:23" ht="234" customHeight="1" x14ac:dyDescent="0.25">
      <c r="A237" s="86"/>
      <c r="B237" s="85"/>
      <c r="C237" s="80"/>
      <c r="D237" s="80"/>
      <c r="E237" s="80"/>
      <c r="F237" s="71"/>
      <c r="G237" s="79" t="s">
        <v>557</v>
      </c>
      <c r="H237" s="17" t="s">
        <v>566</v>
      </c>
      <c r="I237" s="18" t="s">
        <v>567</v>
      </c>
      <c r="J237" s="19" t="s">
        <v>690</v>
      </c>
      <c r="K237" s="19" t="s">
        <v>689</v>
      </c>
      <c r="L237" s="7" t="s">
        <v>1201</v>
      </c>
      <c r="M237" s="7" t="s">
        <v>1202</v>
      </c>
      <c r="N237" s="3"/>
      <c r="O237" s="20"/>
      <c r="P237" s="20"/>
      <c r="Q237" s="20"/>
      <c r="R237" s="20"/>
      <c r="S237" s="20" t="s">
        <v>1243</v>
      </c>
      <c r="T237" s="20"/>
      <c r="U237" s="20"/>
      <c r="V237" s="22">
        <f t="shared" si="3"/>
        <v>5</v>
      </c>
      <c r="W237" s="61"/>
    </row>
    <row r="238" spans="1:23" ht="184.5" customHeight="1" x14ac:dyDescent="0.25">
      <c r="A238" s="86"/>
      <c r="B238" s="85"/>
      <c r="C238" s="80"/>
      <c r="D238" s="80"/>
      <c r="E238" s="80"/>
      <c r="F238" s="71"/>
      <c r="G238" s="80"/>
      <c r="H238" s="17" t="s">
        <v>568</v>
      </c>
      <c r="I238" s="18" t="s">
        <v>569</v>
      </c>
      <c r="J238" s="19" t="s">
        <v>691</v>
      </c>
      <c r="K238" s="19" t="s">
        <v>692</v>
      </c>
      <c r="L238" s="7" t="s">
        <v>1201</v>
      </c>
      <c r="M238" s="7" t="s">
        <v>1202</v>
      </c>
      <c r="N238" s="3"/>
      <c r="O238" s="20"/>
      <c r="P238" s="20"/>
      <c r="Q238" s="20"/>
      <c r="R238" s="20"/>
      <c r="S238" s="20"/>
      <c r="T238" s="20" t="s">
        <v>1243</v>
      </c>
      <c r="U238" s="20"/>
      <c r="V238" s="22">
        <f t="shared" si="3"/>
        <v>6</v>
      </c>
      <c r="W238" s="61"/>
    </row>
    <row r="239" spans="1:23" ht="280.5" x14ac:dyDescent="0.25">
      <c r="A239" s="86"/>
      <c r="B239" s="85"/>
      <c r="C239" s="66"/>
      <c r="D239" s="66"/>
      <c r="E239" s="66"/>
      <c r="F239" s="72"/>
      <c r="G239" s="66"/>
      <c r="H239" s="17" t="s">
        <v>570</v>
      </c>
      <c r="I239" s="18" t="s">
        <v>571</v>
      </c>
      <c r="J239" s="19" t="s">
        <v>694</v>
      </c>
      <c r="K239" s="19" t="s">
        <v>693</v>
      </c>
      <c r="L239" s="7" t="s">
        <v>1201</v>
      </c>
      <c r="M239" s="7" t="s">
        <v>1202</v>
      </c>
      <c r="N239" s="3"/>
      <c r="O239" s="20"/>
      <c r="P239" s="20"/>
      <c r="Q239" s="20"/>
      <c r="R239" s="20"/>
      <c r="S239" s="20"/>
      <c r="T239" s="20"/>
      <c r="U239" s="20" t="s">
        <v>1243</v>
      </c>
      <c r="V239" s="22">
        <f t="shared" si="3"/>
        <v>7</v>
      </c>
      <c r="W239" s="62"/>
    </row>
    <row r="240" spans="1:23" ht="357" x14ac:dyDescent="0.25">
      <c r="A240" s="87"/>
      <c r="B240" s="71"/>
      <c r="C240" s="79" t="s">
        <v>17</v>
      </c>
      <c r="D240" s="79" t="s">
        <v>1272</v>
      </c>
      <c r="E240" s="79" t="s">
        <v>1303</v>
      </c>
      <c r="F240" s="70" t="s">
        <v>629</v>
      </c>
      <c r="G240" s="17" t="s">
        <v>23</v>
      </c>
      <c r="H240" s="17" t="s">
        <v>97</v>
      </c>
      <c r="I240" s="18" t="s">
        <v>98</v>
      </c>
      <c r="J240" s="19" t="s">
        <v>630</v>
      </c>
      <c r="K240" s="19" t="s">
        <v>631</v>
      </c>
      <c r="L240" s="7" t="s">
        <v>1204</v>
      </c>
      <c r="M240" s="7" t="s">
        <v>1203</v>
      </c>
      <c r="N240" s="3" t="s">
        <v>1236</v>
      </c>
      <c r="O240" s="21"/>
      <c r="P240" s="21"/>
      <c r="Q240" s="21"/>
      <c r="R240" s="21"/>
      <c r="S240" s="21"/>
      <c r="T240" s="21" t="s">
        <v>1243</v>
      </c>
      <c r="U240" s="21"/>
      <c r="V240" s="23">
        <f t="shared" si="3"/>
        <v>6</v>
      </c>
      <c r="W240" s="40">
        <f>AVERAGE(V240:V249)</f>
        <v>3.5</v>
      </c>
    </row>
    <row r="241" spans="1:23" ht="318.75" x14ac:dyDescent="0.25">
      <c r="A241" s="87"/>
      <c r="B241" s="71"/>
      <c r="C241" s="80"/>
      <c r="D241" s="80"/>
      <c r="E241" s="80"/>
      <c r="F241" s="71"/>
      <c r="G241" s="79" t="s">
        <v>26</v>
      </c>
      <c r="H241" s="17" t="s">
        <v>99</v>
      </c>
      <c r="I241" s="18" t="s">
        <v>148</v>
      </c>
      <c r="J241" s="19" t="s">
        <v>632</v>
      </c>
      <c r="K241" s="19" t="s">
        <v>633</v>
      </c>
      <c r="L241" s="7" t="s">
        <v>1204</v>
      </c>
      <c r="M241" s="7" t="s">
        <v>1203</v>
      </c>
      <c r="N241" s="3"/>
      <c r="O241" s="21"/>
      <c r="P241" s="21"/>
      <c r="Q241" s="21"/>
      <c r="R241" s="21"/>
      <c r="S241" s="21" t="s">
        <v>1243</v>
      </c>
      <c r="T241" s="21"/>
      <c r="U241" s="21"/>
      <c r="V241" s="23">
        <f t="shared" si="3"/>
        <v>5</v>
      </c>
      <c r="W241" s="63"/>
    </row>
    <row r="242" spans="1:23" ht="318.75" x14ac:dyDescent="0.25">
      <c r="A242" s="87"/>
      <c r="B242" s="71"/>
      <c r="C242" s="80"/>
      <c r="D242" s="80"/>
      <c r="E242" s="80"/>
      <c r="F242" s="71"/>
      <c r="G242" s="85"/>
      <c r="H242" s="17" t="s">
        <v>147</v>
      </c>
      <c r="I242" s="18" t="s">
        <v>100</v>
      </c>
      <c r="J242" s="19" t="s">
        <v>634</v>
      </c>
      <c r="K242" s="19" t="s">
        <v>635</v>
      </c>
      <c r="L242" s="7" t="s">
        <v>1204</v>
      </c>
      <c r="M242" s="7" t="s">
        <v>1203</v>
      </c>
      <c r="N242" s="3"/>
      <c r="O242" s="21"/>
      <c r="P242" s="21"/>
      <c r="Q242" s="21"/>
      <c r="R242" s="21" t="s">
        <v>1243</v>
      </c>
      <c r="S242" s="21"/>
      <c r="T242" s="21"/>
      <c r="U242" s="21"/>
      <c r="V242" s="23">
        <f t="shared" si="3"/>
        <v>4</v>
      </c>
      <c r="W242" s="63"/>
    </row>
    <row r="243" spans="1:23" ht="318.75" x14ac:dyDescent="0.25">
      <c r="A243" s="87"/>
      <c r="B243" s="71"/>
      <c r="C243" s="80"/>
      <c r="D243" s="80"/>
      <c r="E243" s="80"/>
      <c r="F243" s="71"/>
      <c r="G243" s="66"/>
      <c r="H243" s="17" t="s">
        <v>101</v>
      </c>
      <c r="I243" s="18" t="s">
        <v>102</v>
      </c>
      <c r="J243" s="19" t="s">
        <v>636</v>
      </c>
      <c r="K243" s="19" t="s">
        <v>637</v>
      </c>
      <c r="L243" s="7" t="s">
        <v>1204</v>
      </c>
      <c r="M243" s="7" t="s">
        <v>1203</v>
      </c>
      <c r="N243" s="3"/>
      <c r="O243" s="21"/>
      <c r="P243" s="21"/>
      <c r="Q243" s="21" t="s">
        <v>1243</v>
      </c>
      <c r="R243" s="21"/>
      <c r="S243" s="21"/>
      <c r="T243" s="21"/>
      <c r="U243" s="21"/>
      <c r="V243" s="23">
        <f t="shared" si="3"/>
        <v>3</v>
      </c>
      <c r="W243" s="63"/>
    </row>
    <row r="244" spans="1:23" ht="318.75" x14ac:dyDescent="0.25">
      <c r="A244" s="87"/>
      <c r="B244" s="71"/>
      <c r="C244" s="80"/>
      <c r="D244" s="80"/>
      <c r="E244" s="80"/>
      <c r="F244" s="71"/>
      <c r="G244" s="79" t="s">
        <v>39</v>
      </c>
      <c r="H244" s="17" t="s">
        <v>103</v>
      </c>
      <c r="I244" s="18" t="s">
        <v>104</v>
      </c>
      <c r="J244" s="19" t="s">
        <v>638</v>
      </c>
      <c r="K244" s="19" t="s">
        <v>639</v>
      </c>
      <c r="L244" s="7" t="s">
        <v>1204</v>
      </c>
      <c r="M244" s="7" t="s">
        <v>1203</v>
      </c>
      <c r="N244" s="3"/>
      <c r="O244" s="21"/>
      <c r="P244" s="21" t="s">
        <v>1243</v>
      </c>
      <c r="Q244" s="21"/>
      <c r="R244" s="21"/>
      <c r="S244" s="21"/>
      <c r="T244" s="21"/>
      <c r="U244" s="21"/>
      <c r="V244" s="23">
        <f t="shared" si="3"/>
        <v>2</v>
      </c>
      <c r="W244" s="63"/>
    </row>
    <row r="245" spans="1:23" ht="318.75" x14ac:dyDescent="0.25">
      <c r="A245" s="87"/>
      <c r="B245" s="71"/>
      <c r="C245" s="80"/>
      <c r="D245" s="80"/>
      <c r="E245" s="80"/>
      <c r="F245" s="71"/>
      <c r="G245" s="80"/>
      <c r="H245" s="17" t="s">
        <v>105</v>
      </c>
      <c r="I245" s="18" t="s">
        <v>106</v>
      </c>
      <c r="J245" s="19" t="s">
        <v>641</v>
      </c>
      <c r="K245" s="19" t="s">
        <v>640</v>
      </c>
      <c r="L245" s="7" t="s">
        <v>1204</v>
      </c>
      <c r="M245" s="7" t="s">
        <v>1203</v>
      </c>
      <c r="N245" s="3"/>
      <c r="O245" s="21" t="s">
        <v>1243</v>
      </c>
      <c r="P245" s="21"/>
      <c r="Q245" s="21"/>
      <c r="R245" s="21"/>
      <c r="S245" s="21"/>
      <c r="T245" s="21"/>
      <c r="U245" s="21"/>
      <c r="V245" s="23">
        <f t="shared" si="3"/>
        <v>1</v>
      </c>
      <c r="W245" s="63"/>
    </row>
    <row r="246" spans="1:23" ht="409.5" x14ac:dyDescent="0.25">
      <c r="A246" s="87"/>
      <c r="B246" s="71"/>
      <c r="C246" s="80"/>
      <c r="D246" s="80"/>
      <c r="E246" s="80"/>
      <c r="F246" s="71"/>
      <c r="G246" s="80"/>
      <c r="H246" s="17" t="s">
        <v>107</v>
      </c>
      <c r="I246" s="18" t="s">
        <v>108</v>
      </c>
      <c r="J246" s="19" t="s">
        <v>643</v>
      </c>
      <c r="K246" s="19" t="s">
        <v>642</v>
      </c>
      <c r="L246" s="7" t="s">
        <v>1204</v>
      </c>
      <c r="M246" s="7" t="s">
        <v>1203</v>
      </c>
      <c r="N246" s="3"/>
      <c r="O246" s="21"/>
      <c r="P246" s="21" t="s">
        <v>1243</v>
      </c>
      <c r="Q246" s="21"/>
      <c r="R246" s="21"/>
      <c r="S246" s="21"/>
      <c r="T246" s="21"/>
      <c r="U246" s="21"/>
      <c r="V246" s="23">
        <f t="shared" si="3"/>
        <v>2</v>
      </c>
      <c r="W246" s="63"/>
    </row>
    <row r="247" spans="1:23" ht="318.75" x14ac:dyDescent="0.25">
      <c r="A247" s="87"/>
      <c r="B247" s="71"/>
      <c r="C247" s="80"/>
      <c r="D247" s="80"/>
      <c r="E247" s="80"/>
      <c r="F247" s="71"/>
      <c r="G247" s="80"/>
      <c r="H247" s="17" t="s">
        <v>109</v>
      </c>
      <c r="I247" s="18" t="s">
        <v>110</v>
      </c>
      <c r="J247" s="19" t="s">
        <v>645</v>
      </c>
      <c r="K247" s="19" t="s">
        <v>644</v>
      </c>
      <c r="L247" s="7" t="s">
        <v>1204</v>
      </c>
      <c r="M247" s="7" t="s">
        <v>1203</v>
      </c>
      <c r="N247" s="3"/>
      <c r="O247" s="21"/>
      <c r="P247" s="21"/>
      <c r="Q247" s="21" t="s">
        <v>1243</v>
      </c>
      <c r="R247" s="21"/>
      <c r="S247" s="21"/>
      <c r="T247" s="21"/>
      <c r="U247" s="21"/>
      <c r="V247" s="23">
        <f t="shared" si="3"/>
        <v>3</v>
      </c>
      <c r="W247" s="63"/>
    </row>
    <row r="248" spans="1:23" ht="318.75" x14ac:dyDescent="0.25">
      <c r="A248" s="87"/>
      <c r="B248" s="71"/>
      <c r="C248" s="80"/>
      <c r="D248" s="80"/>
      <c r="E248" s="80"/>
      <c r="F248" s="71"/>
      <c r="G248" s="80"/>
      <c r="H248" s="17" t="s">
        <v>111</v>
      </c>
      <c r="I248" s="18" t="s">
        <v>112</v>
      </c>
      <c r="J248" s="19" t="s">
        <v>647</v>
      </c>
      <c r="K248" s="19" t="s">
        <v>646</v>
      </c>
      <c r="L248" s="7" t="s">
        <v>1204</v>
      </c>
      <c r="M248" s="7" t="s">
        <v>1203</v>
      </c>
      <c r="N248" s="3"/>
      <c r="O248" s="21"/>
      <c r="P248" s="21"/>
      <c r="Q248" s="21"/>
      <c r="R248" s="21" t="s">
        <v>1243</v>
      </c>
      <c r="S248" s="21"/>
      <c r="T248" s="21"/>
      <c r="U248" s="21"/>
      <c r="V248" s="23">
        <f t="shared" si="3"/>
        <v>4</v>
      </c>
      <c r="W248" s="63"/>
    </row>
    <row r="249" spans="1:23" ht="318.75" x14ac:dyDescent="0.25">
      <c r="A249" s="87"/>
      <c r="B249" s="71"/>
      <c r="C249" s="66"/>
      <c r="D249" s="66"/>
      <c r="E249" s="66"/>
      <c r="F249" s="72"/>
      <c r="G249" s="66"/>
      <c r="H249" s="17" t="s">
        <v>113</v>
      </c>
      <c r="I249" s="18" t="s">
        <v>114</v>
      </c>
      <c r="J249" s="19" t="s">
        <v>649</v>
      </c>
      <c r="K249" s="19" t="s">
        <v>648</v>
      </c>
      <c r="L249" s="7" t="s">
        <v>1204</v>
      </c>
      <c r="M249" s="7" t="s">
        <v>1203</v>
      </c>
      <c r="N249" s="3"/>
      <c r="O249" s="21"/>
      <c r="P249" s="21"/>
      <c r="Q249" s="21"/>
      <c r="R249" s="21"/>
      <c r="S249" s="21" t="s">
        <v>1243</v>
      </c>
      <c r="T249" s="21"/>
      <c r="U249" s="21"/>
      <c r="V249" s="23">
        <f t="shared" si="3"/>
        <v>5</v>
      </c>
      <c r="W249" s="64"/>
    </row>
    <row r="250" spans="1:23" ht="382.5" x14ac:dyDescent="0.25">
      <c r="A250" s="87"/>
      <c r="B250" s="71"/>
      <c r="C250" s="79" t="s">
        <v>17</v>
      </c>
      <c r="D250" s="79" t="s">
        <v>1273</v>
      </c>
      <c r="E250" s="79" t="s">
        <v>1304</v>
      </c>
      <c r="F250" s="70" t="s">
        <v>604</v>
      </c>
      <c r="G250" s="79" t="s">
        <v>23</v>
      </c>
      <c r="H250" s="17" t="s">
        <v>73</v>
      </c>
      <c r="I250" s="18" t="s">
        <v>74</v>
      </c>
      <c r="J250" s="19" t="s">
        <v>605</v>
      </c>
      <c r="K250" s="19" t="s">
        <v>606</v>
      </c>
      <c r="L250" s="7" t="s">
        <v>1204</v>
      </c>
      <c r="M250" s="7" t="s">
        <v>1203</v>
      </c>
      <c r="N250" s="3" t="s">
        <v>1237</v>
      </c>
      <c r="O250" s="20"/>
      <c r="P250" s="20"/>
      <c r="Q250" s="20"/>
      <c r="R250" s="20"/>
      <c r="S250" s="20"/>
      <c r="T250" s="20" t="s">
        <v>1243</v>
      </c>
      <c r="U250" s="20"/>
      <c r="V250" s="22">
        <f t="shared" si="3"/>
        <v>6</v>
      </c>
      <c r="W250" s="60">
        <f>AVERAGE(V250:V261)</f>
        <v>4</v>
      </c>
    </row>
    <row r="251" spans="1:23" ht="318.75" x14ac:dyDescent="0.25">
      <c r="A251" s="87"/>
      <c r="B251" s="80"/>
      <c r="C251" s="80"/>
      <c r="D251" s="80"/>
      <c r="E251" s="80"/>
      <c r="F251" s="71"/>
      <c r="G251" s="80"/>
      <c r="H251" s="17" t="s">
        <v>75</v>
      </c>
      <c r="I251" s="18" t="s">
        <v>76</v>
      </c>
      <c r="J251" s="19" t="s">
        <v>608</v>
      </c>
      <c r="K251" s="19" t="s">
        <v>607</v>
      </c>
      <c r="L251" s="7" t="s">
        <v>1204</v>
      </c>
      <c r="M251" s="7" t="s">
        <v>1203</v>
      </c>
      <c r="N251" s="3"/>
      <c r="O251" s="20"/>
      <c r="P251" s="20"/>
      <c r="Q251" s="20"/>
      <c r="R251" s="20"/>
      <c r="S251" s="20"/>
      <c r="T251" s="20"/>
      <c r="U251" s="20" t="s">
        <v>1243</v>
      </c>
      <c r="V251" s="22">
        <f t="shared" si="3"/>
        <v>7</v>
      </c>
      <c r="W251" s="61"/>
    </row>
    <row r="252" spans="1:23" ht="318.75" x14ac:dyDescent="0.25">
      <c r="A252" s="87"/>
      <c r="B252" s="80"/>
      <c r="C252" s="80"/>
      <c r="D252" s="80"/>
      <c r="E252" s="80"/>
      <c r="F252" s="71"/>
      <c r="G252" s="66"/>
      <c r="H252" s="17" t="s">
        <v>77</v>
      </c>
      <c r="I252" s="18" t="s">
        <v>78</v>
      </c>
      <c r="J252" s="19" t="s">
        <v>609</v>
      </c>
      <c r="K252" s="19" t="s">
        <v>610</v>
      </c>
      <c r="L252" s="7" t="s">
        <v>1204</v>
      </c>
      <c r="M252" s="7" t="s">
        <v>1203</v>
      </c>
      <c r="N252" s="3"/>
      <c r="O252" s="20"/>
      <c r="P252" s="20"/>
      <c r="Q252" s="20"/>
      <c r="R252" s="20"/>
      <c r="S252" s="20"/>
      <c r="T252" s="20" t="s">
        <v>1243</v>
      </c>
      <c r="U252" s="20"/>
      <c r="V252" s="22">
        <f t="shared" si="3"/>
        <v>6</v>
      </c>
      <c r="W252" s="61"/>
    </row>
    <row r="253" spans="1:23" ht="318.75" x14ac:dyDescent="0.25">
      <c r="A253" s="87"/>
      <c r="B253" s="80"/>
      <c r="C253" s="80"/>
      <c r="D253" s="80"/>
      <c r="E253" s="80"/>
      <c r="F253" s="71"/>
      <c r="G253" s="79" t="s">
        <v>26</v>
      </c>
      <c r="H253" s="17" t="s">
        <v>79</v>
      </c>
      <c r="I253" s="18" t="s">
        <v>80</v>
      </c>
      <c r="J253" s="19" t="s">
        <v>611</v>
      </c>
      <c r="K253" s="19" t="s">
        <v>612</v>
      </c>
      <c r="L253" s="7" t="s">
        <v>1204</v>
      </c>
      <c r="M253" s="7" t="s">
        <v>1203</v>
      </c>
      <c r="N253" s="3"/>
      <c r="O253" s="20"/>
      <c r="P253" s="20"/>
      <c r="Q253" s="20"/>
      <c r="R253" s="20"/>
      <c r="S253" s="20" t="s">
        <v>1243</v>
      </c>
      <c r="T253" s="20"/>
      <c r="U253" s="20"/>
      <c r="V253" s="22">
        <f t="shared" si="3"/>
        <v>5</v>
      </c>
      <c r="W253" s="61"/>
    </row>
    <row r="254" spans="1:23" ht="318.75" x14ac:dyDescent="0.25">
      <c r="A254" s="87"/>
      <c r="B254" s="80"/>
      <c r="C254" s="80"/>
      <c r="D254" s="80"/>
      <c r="E254" s="80"/>
      <c r="F254" s="71"/>
      <c r="G254" s="66"/>
      <c r="H254" s="17" t="s">
        <v>81</v>
      </c>
      <c r="I254" s="18" t="s">
        <v>82</v>
      </c>
      <c r="J254" s="19" t="s">
        <v>613</v>
      </c>
      <c r="K254" s="19" t="s">
        <v>614</v>
      </c>
      <c r="L254" s="7" t="s">
        <v>1204</v>
      </c>
      <c r="M254" s="7" t="s">
        <v>1203</v>
      </c>
      <c r="N254" s="3"/>
      <c r="O254" s="20"/>
      <c r="P254" s="20"/>
      <c r="Q254" s="20"/>
      <c r="R254" s="20" t="s">
        <v>1243</v>
      </c>
      <c r="S254" s="20"/>
      <c r="T254" s="20"/>
      <c r="U254" s="20"/>
      <c r="V254" s="22">
        <f t="shared" si="3"/>
        <v>4</v>
      </c>
      <c r="W254" s="61"/>
    </row>
    <row r="255" spans="1:23" ht="318.75" x14ac:dyDescent="0.25">
      <c r="A255" s="87"/>
      <c r="B255" s="80"/>
      <c r="C255" s="80"/>
      <c r="D255" s="80"/>
      <c r="E255" s="80"/>
      <c r="F255" s="71"/>
      <c r="G255" s="79" t="s">
        <v>39</v>
      </c>
      <c r="H255" s="17" t="s">
        <v>83</v>
      </c>
      <c r="I255" s="18" t="s">
        <v>84</v>
      </c>
      <c r="J255" s="19" t="s">
        <v>616</v>
      </c>
      <c r="K255" s="19" t="s">
        <v>615</v>
      </c>
      <c r="L255" s="7" t="s">
        <v>1204</v>
      </c>
      <c r="M255" s="7" t="s">
        <v>1203</v>
      </c>
      <c r="N255" s="3"/>
      <c r="O255" s="20"/>
      <c r="P255" s="20"/>
      <c r="Q255" s="20" t="s">
        <v>1243</v>
      </c>
      <c r="R255" s="20"/>
      <c r="S255" s="20"/>
      <c r="T255" s="20"/>
      <c r="U255" s="20"/>
      <c r="V255" s="22">
        <f t="shared" si="3"/>
        <v>3</v>
      </c>
      <c r="W255" s="61"/>
    </row>
    <row r="256" spans="1:23" ht="318.75" x14ac:dyDescent="0.25">
      <c r="A256" s="87"/>
      <c r="B256" s="80"/>
      <c r="C256" s="80"/>
      <c r="D256" s="80"/>
      <c r="E256" s="80"/>
      <c r="F256" s="71"/>
      <c r="G256" s="80"/>
      <c r="H256" s="17" t="s">
        <v>85</v>
      </c>
      <c r="I256" s="18" t="s">
        <v>86</v>
      </c>
      <c r="J256" s="19" t="s">
        <v>618</v>
      </c>
      <c r="K256" s="19" t="s">
        <v>617</v>
      </c>
      <c r="L256" s="7" t="s">
        <v>1204</v>
      </c>
      <c r="M256" s="7" t="s">
        <v>1203</v>
      </c>
      <c r="N256" s="3"/>
      <c r="O256" s="20"/>
      <c r="P256" s="20" t="s">
        <v>1243</v>
      </c>
      <c r="Q256" s="20"/>
      <c r="R256" s="20"/>
      <c r="S256" s="20"/>
      <c r="T256" s="20"/>
      <c r="U256" s="20"/>
      <c r="V256" s="22">
        <f t="shared" si="3"/>
        <v>2</v>
      </c>
      <c r="W256" s="61"/>
    </row>
    <row r="257" spans="1:23" ht="318.75" x14ac:dyDescent="0.25">
      <c r="A257" s="87"/>
      <c r="B257" s="80"/>
      <c r="C257" s="80"/>
      <c r="D257" s="80"/>
      <c r="E257" s="80"/>
      <c r="F257" s="71"/>
      <c r="G257" s="80"/>
      <c r="H257" s="17" t="s">
        <v>87</v>
      </c>
      <c r="I257" s="18" t="s">
        <v>88</v>
      </c>
      <c r="J257" s="19" t="s">
        <v>619</v>
      </c>
      <c r="K257" s="19" t="s">
        <v>620</v>
      </c>
      <c r="L257" s="7" t="s">
        <v>1204</v>
      </c>
      <c r="M257" s="7" t="s">
        <v>1203</v>
      </c>
      <c r="N257" s="3"/>
      <c r="O257" s="20" t="s">
        <v>1243</v>
      </c>
      <c r="P257" s="20"/>
      <c r="Q257" s="20"/>
      <c r="R257" s="20"/>
      <c r="S257" s="20"/>
      <c r="T257" s="20"/>
      <c r="U257" s="20"/>
      <c r="V257" s="22">
        <f t="shared" si="3"/>
        <v>1</v>
      </c>
      <c r="W257" s="61"/>
    </row>
    <row r="258" spans="1:23" ht="318.75" x14ac:dyDescent="0.25">
      <c r="A258" s="87"/>
      <c r="B258" s="80"/>
      <c r="C258" s="80"/>
      <c r="D258" s="80"/>
      <c r="E258" s="80"/>
      <c r="F258" s="71"/>
      <c r="G258" s="80"/>
      <c r="H258" s="17" t="s">
        <v>89</v>
      </c>
      <c r="I258" s="18" t="s">
        <v>90</v>
      </c>
      <c r="J258" s="19" t="s">
        <v>621</v>
      </c>
      <c r="K258" s="19" t="s">
        <v>622</v>
      </c>
      <c r="L258" s="7" t="s">
        <v>1204</v>
      </c>
      <c r="M258" s="7" t="s">
        <v>1203</v>
      </c>
      <c r="N258" s="3"/>
      <c r="O258" s="20"/>
      <c r="P258" s="20" t="s">
        <v>1243</v>
      </c>
      <c r="Q258" s="20"/>
      <c r="R258" s="20"/>
      <c r="S258" s="20"/>
      <c r="T258" s="20"/>
      <c r="U258" s="20"/>
      <c r="V258" s="22">
        <f t="shared" si="3"/>
        <v>2</v>
      </c>
      <c r="W258" s="61"/>
    </row>
    <row r="259" spans="1:23" ht="318.75" x14ac:dyDescent="0.25">
      <c r="A259" s="87"/>
      <c r="B259" s="80"/>
      <c r="C259" s="80"/>
      <c r="D259" s="80"/>
      <c r="E259" s="80"/>
      <c r="F259" s="71"/>
      <c r="G259" s="80"/>
      <c r="H259" s="17" t="s">
        <v>91</v>
      </c>
      <c r="I259" s="18" t="s">
        <v>92</v>
      </c>
      <c r="J259" s="19" t="s">
        <v>624</v>
      </c>
      <c r="K259" s="19" t="s">
        <v>623</v>
      </c>
      <c r="L259" s="7" t="s">
        <v>1204</v>
      </c>
      <c r="M259" s="7" t="s">
        <v>1203</v>
      </c>
      <c r="N259" s="3"/>
      <c r="O259" s="20"/>
      <c r="P259" s="20"/>
      <c r="Q259" s="20" t="s">
        <v>1243</v>
      </c>
      <c r="R259" s="20"/>
      <c r="S259" s="20"/>
      <c r="T259" s="20"/>
      <c r="U259" s="20"/>
      <c r="V259" s="22">
        <f t="shared" si="3"/>
        <v>3</v>
      </c>
      <c r="W259" s="61"/>
    </row>
    <row r="260" spans="1:23" ht="318.75" x14ac:dyDescent="0.25">
      <c r="A260" s="87"/>
      <c r="B260" s="80"/>
      <c r="C260" s="80"/>
      <c r="D260" s="80"/>
      <c r="E260" s="80"/>
      <c r="F260" s="71"/>
      <c r="G260" s="66"/>
      <c r="H260" s="17" t="s">
        <v>93</v>
      </c>
      <c r="I260" s="18" t="s">
        <v>94</v>
      </c>
      <c r="J260" s="19" t="s">
        <v>626</v>
      </c>
      <c r="K260" s="19" t="s">
        <v>625</v>
      </c>
      <c r="L260" s="7" t="s">
        <v>1204</v>
      </c>
      <c r="M260" s="7" t="s">
        <v>1203</v>
      </c>
      <c r="N260" s="3"/>
      <c r="O260" s="20"/>
      <c r="P260" s="20"/>
      <c r="Q260" s="20"/>
      <c r="R260" s="20" t="s">
        <v>1243</v>
      </c>
      <c r="S260" s="20"/>
      <c r="T260" s="20"/>
      <c r="U260" s="20"/>
      <c r="V260" s="22">
        <f t="shared" si="3"/>
        <v>4</v>
      </c>
      <c r="W260" s="61"/>
    </row>
    <row r="261" spans="1:23" ht="318.75" x14ac:dyDescent="0.25">
      <c r="A261" s="87"/>
      <c r="B261" s="66"/>
      <c r="C261" s="66"/>
      <c r="D261" s="66"/>
      <c r="E261" s="66"/>
      <c r="F261" s="72"/>
      <c r="G261" s="17" t="s">
        <v>54</v>
      </c>
      <c r="H261" s="17" t="s">
        <v>95</v>
      </c>
      <c r="I261" s="18" t="s">
        <v>96</v>
      </c>
      <c r="J261" s="19" t="s">
        <v>628</v>
      </c>
      <c r="K261" s="19" t="s">
        <v>627</v>
      </c>
      <c r="L261" s="7" t="s">
        <v>1204</v>
      </c>
      <c r="M261" s="7" t="s">
        <v>1203</v>
      </c>
      <c r="N261" s="3"/>
      <c r="O261" s="20"/>
      <c r="P261" s="20"/>
      <c r="Q261" s="20"/>
      <c r="R261" s="20"/>
      <c r="S261" s="20" t="s">
        <v>1243</v>
      </c>
      <c r="T261" s="20"/>
      <c r="U261" s="20"/>
      <c r="V261" s="22">
        <f t="shared" si="3"/>
        <v>5</v>
      </c>
      <c r="W261" s="62"/>
    </row>
    <row r="262" spans="1:23" ht="293.25" x14ac:dyDescent="0.25">
      <c r="A262" s="87"/>
      <c r="B262" s="86" t="s">
        <v>14</v>
      </c>
      <c r="C262" s="79" t="s">
        <v>17</v>
      </c>
      <c r="D262" s="79" t="s">
        <v>1274</v>
      </c>
      <c r="E262" s="79" t="s">
        <v>1305</v>
      </c>
      <c r="F262" s="70" t="s">
        <v>587</v>
      </c>
      <c r="G262" s="17" t="s">
        <v>23</v>
      </c>
      <c r="H262" s="17" t="s">
        <v>57</v>
      </c>
      <c r="I262" s="18" t="s">
        <v>58</v>
      </c>
      <c r="J262" s="19" t="s">
        <v>588</v>
      </c>
      <c r="K262" s="19" t="s">
        <v>589</v>
      </c>
      <c r="L262" s="7" t="s">
        <v>1205</v>
      </c>
      <c r="M262" s="7" t="s">
        <v>1206</v>
      </c>
      <c r="N262" s="3" t="s">
        <v>1238</v>
      </c>
      <c r="O262" s="21"/>
      <c r="P262" s="21"/>
      <c r="Q262" s="21"/>
      <c r="R262" s="21"/>
      <c r="S262" s="21"/>
      <c r="T262" s="21" t="s">
        <v>1243</v>
      </c>
      <c r="U262" s="21"/>
      <c r="V262" s="23">
        <f t="shared" ref="V262:V276" si="4">IF(ISERROR(MATCH("x",O262:U262)),0,MATCH("x",O262:U262))</f>
        <v>6</v>
      </c>
      <c r="W262" s="40">
        <f>AVERAGE(V262:V269)</f>
        <v>4.25</v>
      </c>
    </row>
    <row r="263" spans="1:23" ht="408" x14ac:dyDescent="0.25">
      <c r="A263" s="87"/>
      <c r="B263" s="86"/>
      <c r="C263" s="80"/>
      <c r="D263" s="80"/>
      <c r="E263" s="80"/>
      <c r="F263" s="71"/>
      <c r="G263" s="79" t="s">
        <v>26</v>
      </c>
      <c r="H263" s="17" t="s">
        <v>59</v>
      </c>
      <c r="I263" s="18" t="s">
        <v>60</v>
      </c>
      <c r="J263" s="19" t="s">
        <v>590</v>
      </c>
      <c r="K263" s="19" t="s">
        <v>591</v>
      </c>
      <c r="L263" s="7" t="s">
        <v>1205</v>
      </c>
      <c r="M263" s="7" t="s">
        <v>1206</v>
      </c>
      <c r="N263" s="3"/>
      <c r="O263" s="21"/>
      <c r="P263" s="21"/>
      <c r="Q263" s="21"/>
      <c r="R263" s="21"/>
      <c r="S263" s="21"/>
      <c r="T263" s="21"/>
      <c r="U263" s="21" t="s">
        <v>1243</v>
      </c>
      <c r="V263" s="23">
        <f t="shared" si="4"/>
        <v>7</v>
      </c>
      <c r="W263" s="41"/>
    </row>
    <row r="264" spans="1:23" ht="259.5" customHeight="1" x14ac:dyDescent="0.25">
      <c r="A264" s="87"/>
      <c r="B264" s="86"/>
      <c r="C264" s="80"/>
      <c r="D264" s="80"/>
      <c r="E264" s="80"/>
      <c r="F264" s="71"/>
      <c r="G264" s="80"/>
      <c r="H264" s="17" t="s">
        <v>61</v>
      </c>
      <c r="I264" s="18" t="s">
        <v>62</v>
      </c>
      <c r="J264" s="19" t="s">
        <v>592</v>
      </c>
      <c r="K264" s="19" t="s">
        <v>593</v>
      </c>
      <c r="L264" s="7" t="s">
        <v>1205</v>
      </c>
      <c r="M264" s="7" t="s">
        <v>1206</v>
      </c>
      <c r="N264" s="3"/>
      <c r="O264" s="21"/>
      <c r="P264" s="21"/>
      <c r="Q264" s="21"/>
      <c r="R264" s="21"/>
      <c r="S264" s="21"/>
      <c r="T264" s="21" t="s">
        <v>1243</v>
      </c>
      <c r="U264" s="21"/>
      <c r="V264" s="23">
        <f t="shared" si="4"/>
        <v>6</v>
      </c>
      <c r="W264" s="41"/>
    </row>
    <row r="265" spans="1:23" ht="285" customHeight="1" x14ac:dyDescent="0.25">
      <c r="A265" s="87"/>
      <c r="B265" s="86"/>
      <c r="C265" s="80"/>
      <c r="D265" s="80"/>
      <c r="E265" s="80"/>
      <c r="F265" s="71"/>
      <c r="G265" s="80"/>
      <c r="H265" s="17" t="s">
        <v>63</v>
      </c>
      <c r="I265" s="18" t="s">
        <v>64</v>
      </c>
      <c r="J265" s="19" t="s">
        <v>594</v>
      </c>
      <c r="K265" s="19" t="s">
        <v>595</v>
      </c>
      <c r="L265" s="7" t="s">
        <v>1205</v>
      </c>
      <c r="M265" s="7" t="s">
        <v>1206</v>
      </c>
      <c r="N265" s="3"/>
      <c r="O265" s="21"/>
      <c r="P265" s="21"/>
      <c r="Q265" s="21"/>
      <c r="R265" s="21"/>
      <c r="S265" s="21" t="s">
        <v>1243</v>
      </c>
      <c r="T265" s="21"/>
      <c r="U265" s="21"/>
      <c r="V265" s="23">
        <f t="shared" si="4"/>
        <v>5</v>
      </c>
      <c r="W265" s="41"/>
    </row>
    <row r="266" spans="1:23" ht="258.75" customHeight="1" x14ac:dyDescent="0.25">
      <c r="A266" s="87"/>
      <c r="B266" s="86"/>
      <c r="C266" s="80"/>
      <c r="D266" s="80"/>
      <c r="E266" s="80"/>
      <c r="F266" s="71"/>
      <c r="G266" s="66"/>
      <c r="H266" s="17" t="s">
        <v>65</v>
      </c>
      <c r="I266" s="18" t="s">
        <v>66</v>
      </c>
      <c r="J266" s="19" t="s">
        <v>596</v>
      </c>
      <c r="K266" s="19" t="s">
        <v>597</v>
      </c>
      <c r="L266" s="7" t="s">
        <v>1205</v>
      </c>
      <c r="M266" s="7" t="s">
        <v>1206</v>
      </c>
      <c r="N266" s="3"/>
      <c r="O266" s="21"/>
      <c r="P266" s="21"/>
      <c r="Q266" s="21"/>
      <c r="R266" s="21" t="s">
        <v>1243</v>
      </c>
      <c r="S266" s="21"/>
      <c r="T266" s="21"/>
      <c r="U266" s="21"/>
      <c r="V266" s="23">
        <f t="shared" si="4"/>
        <v>4</v>
      </c>
      <c r="W266" s="41"/>
    </row>
    <row r="267" spans="1:23" ht="260.25" customHeight="1" x14ac:dyDescent="0.25">
      <c r="A267" s="87"/>
      <c r="B267" s="86"/>
      <c r="C267" s="80"/>
      <c r="D267" s="80"/>
      <c r="E267" s="80"/>
      <c r="F267" s="71"/>
      <c r="G267" s="79" t="s">
        <v>39</v>
      </c>
      <c r="H267" s="17" t="s">
        <v>67</v>
      </c>
      <c r="I267" s="18" t="s">
        <v>68</v>
      </c>
      <c r="J267" s="19" t="s">
        <v>598</v>
      </c>
      <c r="K267" s="19" t="s">
        <v>599</v>
      </c>
      <c r="L267" s="7" t="s">
        <v>1205</v>
      </c>
      <c r="M267" s="7" t="s">
        <v>1206</v>
      </c>
      <c r="N267" s="3"/>
      <c r="O267" s="21"/>
      <c r="P267" s="21"/>
      <c r="Q267" s="21" t="s">
        <v>1243</v>
      </c>
      <c r="R267" s="21"/>
      <c r="S267" s="21"/>
      <c r="T267" s="21"/>
      <c r="U267" s="21"/>
      <c r="V267" s="23">
        <f t="shared" si="4"/>
        <v>3</v>
      </c>
      <c r="W267" s="41"/>
    </row>
    <row r="268" spans="1:23" ht="256.5" customHeight="1" x14ac:dyDescent="0.25">
      <c r="A268" s="87"/>
      <c r="B268" s="86"/>
      <c r="C268" s="80"/>
      <c r="D268" s="80"/>
      <c r="E268" s="80"/>
      <c r="F268" s="71"/>
      <c r="G268" s="66"/>
      <c r="H268" s="17" t="s">
        <v>69</v>
      </c>
      <c r="I268" s="18" t="s">
        <v>70</v>
      </c>
      <c r="J268" s="19" t="s">
        <v>600</v>
      </c>
      <c r="K268" s="19" t="s">
        <v>601</v>
      </c>
      <c r="L268" s="7" t="s">
        <v>1205</v>
      </c>
      <c r="M268" s="7" t="s">
        <v>1206</v>
      </c>
      <c r="N268" s="3"/>
      <c r="O268" s="21"/>
      <c r="P268" s="21" t="s">
        <v>1243</v>
      </c>
      <c r="Q268" s="21"/>
      <c r="R268" s="21"/>
      <c r="S268" s="21"/>
      <c r="T268" s="21"/>
      <c r="U268" s="21"/>
      <c r="V268" s="23">
        <f t="shared" si="4"/>
        <v>2</v>
      </c>
      <c r="W268" s="41"/>
    </row>
    <row r="269" spans="1:23" ht="259.5" customHeight="1" x14ac:dyDescent="0.25">
      <c r="A269" s="87"/>
      <c r="B269" s="86"/>
      <c r="C269" s="66"/>
      <c r="D269" s="66"/>
      <c r="E269" s="66"/>
      <c r="F269" s="72"/>
      <c r="G269" s="17" t="s">
        <v>54</v>
      </c>
      <c r="H269" s="17" t="s">
        <v>71</v>
      </c>
      <c r="I269" s="18" t="s">
        <v>72</v>
      </c>
      <c r="J269" s="19" t="s">
        <v>602</v>
      </c>
      <c r="K269" s="19" t="s">
        <v>603</v>
      </c>
      <c r="L269" s="7" t="s">
        <v>1205</v>
      </c>
      <c r="M269" s="7" t="s">
        <v>1206</v>
      </c>
      <c r="N269" s="3"/>
      <c r="O269" s="21" t="s">
        <v>1243</v>
      </c>
      <c r="P269" s="21"/>
      <c r="Q269" s="21"/>
      <c r="R269" s="21"/>
      <c r="S269" s="21"/>
      <c r="T269" s="21"/>
      <c r="U269" s="21"/>
      <c r="V269" s="23">
        <f t="shared" si="4"/>
        <v>1</v>
      </c>
      <c r="W269" s="41"/>
    </row>
    <row r="270" spans="1:23" ht="232.5" customHeight="1" x14ac:dyDescent="0.25">
      <c r="A270" s="87"/>
      <c r="B270" s="87"/>
      <c r="C270" s="86" t="s">
        <v>17</v>
      </c>
      <c r="D270" s="86" t="s">
        <v>1275</v>
      </c>
      <c r="E270" s="86" t="s">
        <v>1306</v>
      </c>
      <c r="F270" s="70" t="s">
        <v>576</v>
      </c>
      <c r="G270" s="17" t="s">
        <v>23</v>
      </c>
      <c r="H270" s="17" t="s">
        <v>42</v>
      </c>
      <c r="I270" s="18" t="s">
        <v>43</v>
      </c>
      <c r="J270" s="19" t="s">
        <v>574</v>
      </c>
      <c r="K270" s="19" t="s">
        <v>575</v>
      </c>
      <c r="L270" s="7" t="s">
        <v>1207</v>
      </c>
      <c r="M270" s="7" t="s">
        <v>1208</v>
      </c>
      <c r="N270" s="3"/>
      <c r="O270" s="21"/>
      <c r="P270" s="21" t="s">
        <v>1243</v>
      </c>
      <c r="Q270" s="21"/>
      <c r="R270" s="21"/>
      <c r="S270" s="21"/>
      <c r="T270" s="21"/>
      <c r="U270" s="21"/>
      <c r="V270" s="23">
        <f t="shared" si="4"/>
        <v>2</v>
      </c>
      <c r="W270" s="42">
        <f>AVERAGE(V270:V276)</f>
        <v>4.7142857142857144</v>
      </c>
    </row>
    <row r="271" spans="1:23" ht="232.5" customHeight="1" x14ac:dyDescent="0.25">
      <c r="A271" s="88"/>
      <c r="B271" s="88"/>
      <c r="C271" s="88"/>
      <c r="D271" s="89"/>
      <c r="E271" s="89"/>
      <c r="F271" s="71"/>
      <c r="G271" s="79" t="s">
        <v>26</v>
      </c>
      <c r="H271" s="17" t="s">
        <v>44</v>
      </c>
      <c r="I271" s="18" t="s">
        <v>45</v>
      </c>
      <c r="J271" s="19" t="s">
        <v>572</v>
      </c>
      <c r="K271" s="19" t="s">
        <v>573</v>
      </c>
      <c r="L271" s="7" t="s">
        <v>1207</v>
      </c>
      <c r="M271" s="7" t="s">
        <v>1208</v>
      </c>
      <c r="N271" s="3"/>
      <c r="O271" s="21"/>
      <c r="P271" s="21"/>
      <c r="Q271" s="21" t="s">
        <v>1243</v>
      </c>
      <c r="R271" s="21"/>
      <c r="S271" s="21"/>
      <c r="T271" s="21"/>
      <c r="U271" s="21"/>
      <c r="V271" s="23">
        <f t="shared" si="4"/>
        <v>3</v>
      </c>
      <c r="W271" s="43"/>
    </row>
    <row r="272" spans="1:23" ht="231.75" customHeight="1" x14ac:dyDescent="0.25">
      <c r="A272" s="88"/>
      <c r="B272" s="88"/>
      <c r="C272" s="88"/>
      <c r="D272" s="89"/>
      <c r="E272" s="89"/>
      <c r="F272" s="71"/>
      <c r="G272" s="66"/>
      <c r="H272" s="17" t="s">
        <v>46</v>
      </c>
      <c r="I272" s="18" t="s">
        <v>47</v>
      </c>
      <c r="J272" s="19" t="s">
        <v>577</v>
      </c>
      <c r="K272" s="19" t="s">
        <v>578</v>
      </c>
      <c r="L272" s="7" t="s">
        <v>1207</v>
      </c>
      <c r="M272" s="7" t="s">
        <v>1208</v>
      </c>
      <c r="N272" s="3"/>
      <c r="O272" s="21"/>
      <c r="P272" s="21"/>
      <c r="Q272" s="21"/>
      <c r="R272" s="21" t="s">
        <v>1243</v>
      </c>
      <c r="S272" s="21"/>
      <c r="T272" s="21"/>
      <c r="U272" s="21"/>
      <c r="V272" s="23">
        <f t="shared" si="4"/>
        <v>4</v>
      </c>
      <c r="W272" s="43"/>
    </row>
    <row r="273" spans="1:23" ht="234.75" customHeight="1" x14ac:dyDescent="0.25">
      <c r="A273" s="88"/>
      <c r="B273" s="88"/>
      <c r="C273" s="88"/>
      <c r="D273" s="89"/>
      <c r="E273" s="89"/>
      <c r="F273" s="71"/>
      <c r="G273" s="79" t="s">
        <v>39</v>
      </c>
      <c r="H273" s="17" t="s">
        <v>48</v>
      </c>
      <c r="I273" s="18" t="s">
        <v>49</v>
      </c>
      <c r="J273" s="19" t="s">
        <v>579</v>
      </c>
      <c r="K273" s="19" t="s">
        <v>580</v>
      </c>
      <c r="L273" s="7" t="s">
        <v>1207</v>
      </c>
      <c r="M273" s="7" t="s">
        <v>1208</v>
      </c>
      <c r="N273" s="3"/>
      <c r="O273" s="21"/>
      <c r="P273" s="21"/>
      <c r="Q273" s="21"/>
      <c r="R273" s="21"/>
      <c r="S273" s="21" t="s">
        <v>1243</v>
      </c>
      <c r="T273" s="21"/>
      <c r="U273" s="21"/>
      <c r="V273" s="23">
        <f t="shared" si="4"/>
        <v>5</v>
      </c>
      <c r="W273" s="43"/>
    </row>
    <row r="274" spans="1:23" ht="231.75" customHeight="1" x14ac:dyDescent="0.25">
      <c r="A274" s="88"/>
      <c r="B274" s="88"/>
      <c r="C274" s="88"/>
      <c r="D274" s="89"/>
      <c r="E274" s="89"/>
      <c r="F274" s="71"/>
      <c r="G274" s="80"/>
      <c r="H274" s="17" t="s">
        <v>50</v>
      </c>
      <c r="I274" s="18" t="s">
        <v>51</v>
      </c>
      <c r="J274" s="19" t="s">
        <v>581</v>
      </c>
      <c r="K274" s="19" t="s">
        <v>582</v>
      </c>
      <c r="L274" s="7" t="s">
        <v>1207</v>
      </c>
      <c r="M274" s="7" t="s">
        <v>1208</v>
      </c>
      <c r="N274" s="3"/>
      <c r="O274" s="21"/>
      <c r="P274" s="21"/>
      <c r="Q274" s="21"/>
      <c r="R274" s="21"/>
      <c r="S274" s="21"/>
      <c r="T274" s="21" t="s">
        <v>1243</v>
      </c>
      <c r="U274" s="21"/>
      <c r="V274" s="23">
        <f t="shared" si="4"/>
        <v>6</v>
      </c>
      <c r="W274" s="43"/>
    </row>
    <row r="275" spans="1:23" ht="234" customHeight="1" x14ac:dyDescent="0.25">
      <c r="A275" s="88"/>
      <c r="B275" s="88"/>
      <c r="C275" s="88"/>
      <c r="D275" s="89"/>
      <c r="E275" s="89"/>
      <c r="F275" s="71"/>
      <c r="G275" s="66"/>
      <c r="H275" s="17" t="s">
        <v>52</v>
      </c>
      <c r="I275" s="18" t="s">
        <v>53</v>
      </c>
      <c r="J275" s="19" t="s">
        <v>583</v>
      </c>
      <c r="K275" s="19" t="s">
        <v>584</v>
      </c>
      <c r="L275" s="7" t="s">
        <v>1207</v>
      </c>
      <c r="M275" s="7" t="s">
        <v>1208</v>
      </c>
      <c r="N275" s="3"/>
      <c r="O275" s="21"/>
      <c r="P275" s="21"/>
      <c r="Q275" s="21"/>
      <c r="R275" s="21"/>
      <c r="S275" s="21"/>
      <c r="T275" s="21"/>
      <c r="U275" s="21" t="s">
        <v>1243</v>
      </c>
      <c r="V275" s="23">
        <f t="shared" si="4"/>
        <v>7</v>
      </c>
      <c r="W275" s="43"/>
    </row>
    <row r="276" spans="1:23" ht="233.25" customHeight="1" x14ac:dyDescent="0.25">
      <c r="A276" s="88"/>
      <c r="B276" s="88"/>
      <c r="C276" s="88"/>
      <c r="D276" s="89"/>
      <c r="E276" s="89"/>
      <c r="F276" s="72"/>
      <c r="G276" s="17" t="s">
        <v>54</v>
      </c>
      <c r="H276" s="17" t="s">
        <v>55</v>
      </c>
      <c r="I276" s="18" t="s">
        <v>56</v>
      </c>
      <c r="J276" s="19" t="s">
        <v>585</v>
      </c>
      <c r="K276" s="19" t="s">
        <v>586</v>
      </c>
      <c r="L276" s="7" t="s">
        <v>1207</v>
      </c>
      <c r="M276" s="7" t="s">
        <v>1208</v>
      </c>
      <c r="N276" s="3"/>
      <c r="O276" s="21"/>
      <c r="P276" s="21"/>
      <c r="Q276" s="21"/>
      <c r="R276" s="21"/>
      <c r="S276" s="21"/>
      <c r="T276" s="21" t="s">
        <v>1243</v>
      </c>
      <c r="U276" s="21"/>
      <c r="V276" s="23">
        <f t="shared" si="4"/>
        <v>6</v>
      </c>
      <c r="W276" s="44"/>
    </row>
  </sheetData>
  <mergeCells count="264">
    <mergeCell ref="E250:E261"/>
    <mergeCell ref="E262:E269"/>
    <mergeCell ref="E270:E276"/>
    <mergeCell ref="E158:E164"/>
    <mergeCell ref="E165:E172"/>
    <mergeCell ref="E173:E181"/>
    <mergeCell ref="E182:E191"/>
    <mergeCell ref="E192:E202"/>
    <mergeCell ref="E203:E209"/>
    <mergeCell ref="E210:E217"/>
    <mergeCell ref="E218:E239"/>
    <mergeCell ref="E240:E249"/>
    <mergeCell ref="E85:E90"/>
    <mergeCell ref="E91:E98"/>
    <mergeCell ref="E99:E104"/>
    <mergeCell ref="E105:E113"/>
    <mergeCell ref="E114:E120"/>
    <mergeCell ref="E121:E126"/>
    <mergeCell ref="E127:E136"/>
    <mergeCell ref="E137:E151"/>
    <mergeCell ref="E152:E157"/>
    <mergeCell ref="E5:E12"/>
    <mergeCell ref="E13:E17"/>
    <mergeCell ref="E18:E27"/>
    <mergeCell ref="E28:E37"/>
    <mergeCell ref="E38:E43"/>
    <mergeCell ref="E44:E49"/>
    <mergeCell ref="E50:E62"/>
    <mergeCell ref="E63:E69"/>
    <mergeCell ref="E70:E77"/>
    <mergeCell ref="C44:C49"/>
    <mergeCell ref="D44:D49"/>
    <mergeCell ref="G45:G48"/>
    <mergeCell ref="B5:B17"/>
    <mergeCell ref="C13:C17"/>
    <mergeCell ref="D13:D17"/>
    <mergeCell ref="G14:G16"/>
    <mergeCell ref="B18:B37"/>
    <mergeCell ref="C28:C37"/>
    <mergeCell ref="D28:D37"/>
    <mergeCell ref="G32:G37"/>
    <mergeCell ref="G29:G31"/>
    <mergeCell ref="C18:C27"/>
    <mergeCell ref="D18:D27"/>
    <mergeCell ref="G19:G24"/>
    <mergeCell ref="G25:G27"/>
    <mergeCell ref="C5:C12"/>
    <mergeCell ref="G6:G11"/>
    <mergeCell ref="F5:F12"/>
    <mergeCell ref="F13:F17"/>
    <mergeCell ref="F18:F27"/>
    <mergeCell ref="F28:F37"/>
    <mergeCell ref="F38:F43"/>
    <mergeCell ref="F44:F49"/>
    <mergeCell ref="C50:C62"/>
    <mergeCell ref="D50:D62"/>
    <mergeCell ref="G51:G55"/>
    <mergeCell ref="G56:G62"/>
    <mergeCell ref="C192:C202"/>
    <mergeCell ref="D192:D202"/>
    <mergeCell ref="D78:D84"/>
    <mergeCell ref="G79:G81"/>
    <mergeCell ref="G82:G84"/>
    <mergeCell ref="D105:D113"/>
    <mergeCell ref="G106:G107"/>
    <mergeCell ref="G108:G113"/>
    <mergeCell ref="C99:C104"/>
    <mergeCell ref="D99:D104"/>
    <mergeCell ref="G99:G100"/>
    <mergeCell ref="G101:G102"/>
    <mergeCell ref="G103:G104"/>
    <mergeCell ref="C121:C126"/>
    <mergeCell ref="D121:D126"/>
    <mergeCell ref="G122:G124"/>
    <mergeCell ref="G200:G201"/>
    <mergeCell ref="F50:F62"/>
    <mergeCell ref="F63:F69"/>
    <mergeCell ref="E78:E84"/>
    <mergeCell ref="B70:B77"/>
    <mergeCell ref="A5:A77"/>
    <mergeCell ref="C70:C77"/>
    <mergeCell ref="D70:D77"/>
    <mergeCell ref="G70:G73"/>
    <mergeCell ref="G74:G77"/>
    <mergeCell ref="B38:B69"/>
    <mergeCell ref="B78:B98"/>
    <mergeCell ref="C91:C98"/>
    <mergeCell ref="D91:D98"/>
    <mergeCell ref="G92:G93"/>
    <mergeCell ref="G94:G98"/>
    <mergeCell ref="C85:C90"/>
    <mergeCell ref="D85:D90"/>
    <mergeCell ref="G86:G88"/>
    <mergeCell ref="G89:G90"/>
    <mergeCell ref="C78:C84"/>
    <mergeCell ref="C38:C43"/>
    <mergeCell ref="D38:D43"/>
    <mergeCell ref="G39:G42"/>
    <mergeCell ref="C63:C69"/>
    <mergeCell ref="D63:D69"/>
    <mergeCell ref="G63:G64"/>
    <mergeCell ref="G65:G67"/>
    <mergeCell ref="B99:B120"/>
    <mergeCell ref="C114:C120"/>
    <mergeCell ref="D114:D120"/>
    <mergeCell ref="G115:G117"/>
    <mergeCell ref="G118:G120"/>
    <mergeCell ref="C105:C113"/>
    <mergeCell ref="C137:C151"/>
    <mergeCell ref="D137:D151"/>
    <mergeCell ref="G137:G138"/>
    <mergeCell ref="G139:G146"/>
    <mergeCell ref="G147:G150"/>
    <mergeCell ref="C127:C136"/>
    <mergeCell ref="D127:D136"/>
    <mergeCell ref="G127:G128"/>
    <mergeCell ref="G129:G132"/>
    <mergeCell ref="G133:G136"/>
    <mergeCell ref="G125:G126"/>
    <mergeCell ref="F137:F151"/>
    <mergeCell ref="A218:A276"/>
    <mergeCell ref="B262:B276"/>
    <mergeCell ref="C270:C276"/>
    <mergeCell ref="D270:D276"/>
    <mergeCell ref="G271:G272"/>
    <mergeCell ref="D182:D191"/>
    <mergeCell ref="G182:G183"/>
    <mergeCell ref="G184:G187"/>
    <mergeCell ref="G188:G190"/>
    <mergeCell ref="C218:C239"/>
    <mergeCell ref="D218:D239"/>
    <mergeCell ref="G232:G236"/>
    <mergeCell ref="G237:G239"/>
    <mergeCell ref="A152:A217"/>
    <mergeCell ref="B192:B217"/>
    <mergeCell ref="C210:C217"/>
    <mergeCell ref="G210:G211"/>
    <mergeCell ref="G212:G216"/>
    <mergeCell ref="D210:D217"/>
    <mergeCell ref="C203:C209"/>
    <mergeCell ref="D203:D209"/>
    <mergeCell ref="G204:G209"/>
    <mergeCell ref="G193:G194"/>
    <mergeCell ref="G195:G199"/>
    <mergeCell ref="B165:B191"/>
    <mergeCell ref="C182:C191"/>
    <mergeCell ref="G158:G159"/>
    <mergeCell ref="G160:G162"/>
    <mergeCell ref="G163:G164"/>
    <mergeCell ref="C152:C157"/>
    <mergeCell ref="D152:D157"/>
    <mergeCell ref="G152:G153"/>
    <mergeCell ref="G154:G155"/>
    <mergeCell ref="G156:G157"/>
    <mergeCell ref="C173:C181"/>
    <mergeCell ref="D173:D181"/>
    <mergeCell ref="G173:G174"/>
    <mergeCell ref="G175:G178"/>
    <mergeCell ref="G179:G181"/>
    <mergeCell ref="C165:C172"/>
    <mergeCell ref="D165:D172"/>
    <mergeCell ref="G165:G166"/>
    <mergeCell ref="G167:G169"/>
    <mergeCell ref="G170:G172"/>
    <mergeCell ref="F152:F157"/>
    <mergeCell ref="F158:F164"/>
    <mergeCell ref="F165:F172"/>
    <mergeCell ref="F173:F181"/>
    <mergeCell ref="G273:G275"/>
    <mergeCell ref="C262:C269"/>
    <mergeCell ref="D262:D269"/>
    <mergeCell ref="D5:D12"/>
    <mergeCell ref="B152:B164"/>
    <mergeCell ref="C158:C164"/>
    <mergeCell ref="D158:D164"/>
    <mergeCell ref="B121:B151"/>
    <mergeCell ref="A78:A137"/>
    <mergeCell ref="G267:G268"/>
    <mergeCell ref="B218:B261"/>
    <mergeCell ref="C250:C261"/>
    <mergeCell ref="D250:D261"/>
    <mergeCell ref="G250:G252"/>
    <mergeCell ref="G253:G254"/>
    <mergeCell ref="G255:G260"/>
    <mergeCell ref="C240:C249"/>
    <mergeCell ref="D240:D249"/>
    <mergeCell ref="G241:G243"/>
    <mergeCell ref="G244:G249"/>
    <mergeCell ref="G220:G225"/>
    <mergeCell ref="G226:G231"/>
    <mergeCell ref="G218:G219"/>
    <mergeCell ref="G263:G266"/>
    <mergeCell ref="F218:F239"/>
    <mergeCell ref="F240:F249"/>
    <mergeCell ref="F250:F261"/>
    <mergeCell ref="F262:F269"/>
    <mergeCell ref="F270:F276"/>
    <mergeCell ref="F70:F77"/>
    <mergeCell ref="F78:F84"/>
    <mergeCell ref="F85:F90"/>
    <mergeCell ref="F91:F98"/>
    <mergeCell ref="F99:F104"/>
    <mergeCell ref="F105:F113"/>
    <mergeCell ref="F114:F120"/>
    <mergeCell ref="F121:F126"/>
    <mergeCell ref="F127:F136"/>
    <mergeCell ref="F182:F191"/>
    <mergeCell ref="G68:G69"/>
    <mergeCell ref="W127:W136"/>
    <mergeCell ref="W152:W157"/>
    <mergeCell ref="W165:W172"/>
    <mergeCell ref="W182:W191"/>
    <mergeCell ref="F192:F202"/>
    <mergeCell ref="F203:F209"/>
    <mergeCell ref="F210:F217"/>
    <mergeCell ref="W105:W113"/>
    <mergeCell ref="W121:W126"/>
    <mergeCell ref="W137:W151"/>
    <mergeCell ref="W158:W164"/>
    <mergeCell ref="W173:W181"/>
    <mergeCell ref="W192:W202"/>
    <mergeCell ref="W210:W217"/>
    <mergeCell ref="W240:W249"/>
    <mergeCell ref="W5:W12"/>
    <mergeCell ref="W18:W27"/>
    <mergeCell ref="W38:W43"/>
    <mergeCell ref="W50:W62"/>
    <mergeCell ref="W70:W77"/>
    <mergeCell ref="W85:W90"/>
    <mergeCell ref="W99:W104"/>
    <mergeCell ref="W114:W120"/>
    <mergeCell ref="J1:J3"/>
    <mergeCell ref="K1:K3"/>
    <mergeCell ref="L1:L3"/>
    <mergeCell ref="M1:M3"/>
    <mergeCell ref="N1:N3"/>
    <mergeCell ref="W262:W269"/>
    <mergeCell ref="W270:W276"/>
    <mergeCell ref="O1:P1"/>
    <mergeCell ref="Q1:S1"/>
    <mergeCell ref="T1:U1"/>
    <mergeCell ref="O2:P2"/>
    <mergeCell ref="Q2:S2"/>
    <mergeCell ref="T2:U2"/>
    <mergeCell ref="V1:V4"/>
    <mergeCell ref="W1:W4"/>
    <mergeCell ref="W203:W209"/>
    <mergeCell ref="W218:W239"/>
    <mergeCell ref="W250:W261"/>
    <mergeCell ref="W13:W17"/>
    <mergeCell ref="W28:W37"/>
    <mergeCell ref="W44:W49"/>
    <mergeCell ref="W63:W69"/>
    <mergeCell ref="W78:W84"/>
    <mergeCell ref="W91:W98"/>
    <mergeCell ref="A1:A3"/>
    <mergeCell ref="B1:B3"/>
    <mergeCell ref="C1:C3"/>
    <mergeCell ref="D1:D3"/>
    <mergeCell ref="E1:E3"/>
    <mergeCell ref="F1:F3"/>
    <mergeCell ref="G1:G3"/>
    <mergeCell ref="H1:H3"/>
    <mergeCell ref="I1:I3"/>
  </mergeCells>
  <printOptions horizontalCentered="1" verticalCentered="1"/>
  <pageMargins left="0.25" right="0.25" top="0.25" bottom="0.25" header="0" footer="0"/>
  <pageSetup paperSize="135" scale="70" orientation="landscape" horizontalDpi="1200" verticalDpi="1200" r:id="rId1"/>
  <colBreaks count="1" manualBreakCount="1">
    <brk id="14"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03824-6976-44FE-953A-29B5B8FD7AED}">
  <dimension ref="A1:E32"/>
  <sheetViews>
    <sheetView zoomScaleNormal="100" workbookViewId="0"/>
  </sheetViews>
  <sheetFormatPr defaultRowHeight="15" x14ac:dyDescent="0.25"/>
  <cols>
    <col min="1" max="1" width="10" bestFit="1" customWidth="1"/>
    <col min="2" max="2" width="45.7109375" bestFit="1" customWidth="1"/>
    <col min="3" max="3" width="9.140625" bestFit="1" customWidth="1"/>
    <col min="4" max="4" width="7.7109375" bestFit="1" customWidth="1"/>
    <col min="6" max="6" width="2.7109375" customWidth="1"/>
    <col min="12" max="12" width="2.7109375" customWidth="1"/>
    <col min="18" max="18" width="2.7109375" customWidth="1"/>
  </cols>
  <sheetData>
    <row r="1" spans="1:5" ht="20.100000000000001" customHeight="1" x14ac:dyDescent="0.25">
      <c r="A1" s="26" t="s">
        <v>1246</v>
      </c>
      <c r="B1" s="26" t="s">
        <v>1245</v>
      </c>
      <c r="C1" s="26" t="s">
        <v>1308</v>
      </c>
      <c r="D1" s="26" t="s">
        <v>1244</v>
      </c>
      <c r="E1" s="26" t="s">
        <v>1309</v>
      </c>
    </row>
    <row r="2" spans="1:5" ht="20.100000000000001" customHeight="1" x14ac:dyDescent="0.25">
      <c r="A2" s="25">
        <v>1</v>
      </c>
      <c r="B2" s="24" t="str">
        <f>Mapping!D5</f>
        <v>Service Delivery Management</v>
      </c>
      <c r="C2" s="28" t="str">
        <f>Mapping!E5</f>
        <v>SDM</v>
      </c>
      <c r="D2" s="27">
        <f>Mapping!W5</f>
        <v>4.25</v>
      </c>
      <c r="E2" s="27">
        <f>7-D2</f>
        <v>2.75</v>
      </c>
    </row>
    <row r="3" spans="1:5" ht="20.100000000000001" customHeight="1" x14ac:dyDescent="0.25">
      <c r="A3" s="25">
        <f>A2+1</f>
        <v>2</v>
      </c>
      <c r="B3" s="24" t="str">
        <f>Mapping!D13</f>
        <v>Strategic Service Management</v>
      </c>
      <c r="C3" s="28" t="str">
        <f>Mapping!E13</f>
        <v>STSM</v>
      </c>
      <c r="D3" s="27">
        <f>Mapping!W13</f>
        <v>3</v>
      </c>
      <c r="E3" s="27">
        <f t="shared" ref="E3:E32" si="0">7-D3</f>
        <v>4</v>
      </c>
    </row>
    <row r="4" spans="1:5" ht="20.100000000000001" customHeight="1" x14ac:dyDescent="0.25">
      <c r="A4" s="25">
        <f t="shared" ref="A4:A32" si="1">A3+1</f>
        <v>3</v>
      </c>
      <c r="B4" s="24" t="str">
        <f>Mapping!D18</f>
        <v>Product Integration</v>
      </c>
      <c r="C4" s="28" t="str">
        <f>Mapping!E18</f>
        <v>PI</v>
      </c>
      <c r="D4" s="27">
        <f>Mapping!W18</f>
        <v>4.5</v>
      </c>
      <c r="E4" s="27">
        <f t="shared" si="0"/>
        <v>2.5</v>
      </c>
    </row>
    <row r="5" spans="1:5" ht="20.100000000000001" customHeight="1" x14ac:dyDescent="0.25">
      <c r="A5" s="25">
        <f t="shared" si="1"/>
        <v>4</v>
      </c>
      <c r="B5" s="24" t="str">
        <f>Mapping!D28</f>
        <v>Technical Solution</v>
      </c>
      <c r="C5" s="28" t="str">
        <f>Mapping!E28</f>
        <v>TS</v>
      </c>
      <c r="D5" s="27">
        <f>Mapping!W28</f>
        <v>4.0999999999999996</v>
      </c>
      <c r="E5" s="27">
        <f t="shared" si="0"/>
        <v>2.9000000000000004</v>
      </c>
    </row>
    <row r="6" spans="1:5" ht="20.100000000000001" customHeight="1" x14ac:dyDescent="0.25">
      <c r="A6" s="25">
        <f t="shared" si="1"/>
        <v>5</v>
      </c>
      <c r="B6" s="24" t="str">
        <f>Mapping!D38</f>
        <v>Peer Reviews</v>
      </c>
      <c r="C6" s="28" t="str">
        <f>Mapping!E38</f>
        <v>PR</v>
      </c>
      <c r="D6" s="27">
        <f>Mapping!W38</f>
        <v>2.5</v>
      </c>
      <c r="E6" s="27">
        <f t="shared" si="0"/>
        <v>4.5</v>
      </c>
    </row>
    <row r="7" spans="1:5" ht="20.100000000000001" customHeight="1" x14ac:dyDescent="0.25">
      <c r="A7" s="25">
        <f t="shared" si="1"/>
        <v>6</v>
      </c>
      <c r="B7" s="24" t="str">
        <f>Mapping!D44</f>
        <v>Process Quality Assurance</v>
      </c>
      <c r="C7" s="28" t="str">
        <f>Mapping!E44</f>
        <v>PQA</v>
      </c>
      <c r="D7" s="27">
        <f>Mapping!W44</f>
        <v>5.5</v>
      </c>
      <c r="E7" s="27">
        <f t="shared" si="0"/>
        <v>1.5</v>
      </c>
    </row>
    <row r="8" spans="1:5" ht="20.100000000000001" customHeight="1" x14ac:dyDescent="0.25">
      <c r="A8" s="25">
        <f t="shared" si="1"/>
        <v>7</v>
      </c>
      <c r="B8" s="24" t="str">
        <f>Mapping!D50</f>
        <v>Requirements Development &amp; Management</v>
      </c>
      <c r="C8" s="28" t="str">
        <f>Mapping!E50</f>
        <v>RDM</v>
      </c>
      <c r="D8" s="27">
        <f>Mapping!W50</f>
        <v>4</v>
      </c>
      <c r="E8" s="27">
        <f t="shared" si="0"/>
        <v>3</v>
      </c>
    </row>
    <row r="9" spans="1:5" ht="20.100000000000001" customHeight="1" x14ac:dyDescent="0.25">
      <c r="A9" s="25">
        <f t="shared" si="1"/>
        <v>8</v>
      </c>
      <c r="B9" s="24" t="str">
        <f>Mapping!D63</f>
        <v>Verification &amp; Validation</v>
      </c>
      <c r="C9" s="28" t="str">
        <f>Mapping!E63</f>
        <v>VV</v>
      </c>
      <c r="D9" s="27">
        <f>Mapping!W63</f>
        <v>2.8571428571428572</v>
      </c>
      <c r="E9" s="27">
        <f t="shared" si="0"/>
        <v>4.1428571428571423</v>
      </c>
    </row>
    <row r="10" spans="1:5" ht="20.100000000000001" customHeight="1" x14ac:dyDescent="0.25">
      <c r="A10" s="25">
        <f t="shared" si="1"/>
        <v>9</v>
      </c>
      <c r="B10" s="24" t="str">
        <f>Mapping!D70</f>
        <v>Supplier Agreement Management</v>
      </c>
      <c r="C10" s="28" t="str">
        <f>Mapping!E70</f>
        <v>SAM</v>
      </c>
      <c r="D10" s="27">
        <f>Mapping!W70</f>
        <v>4.25</v>
      </c>
      <c r="E10" s="27">
        <f t="shared" si="0"/>
        <v>2.75</v>
      </c>
    </row>
    <row r="11" spans="1:5" ht="20.100000000000001" customHeight="1" x14ac:dyDescent="0.25">
      <c r="A11" s="25">
        <f t="shared" si="1"/>
        <v>10</v>
      </c>
      <c r="B11" s="24" t="str">
        <f>Mapping!D78</f>
        <v>Continuity</v>
      </c>
      <c r="C11" s="28" t="str">
        <f>Mapping!E78</f>
        <v>CONT</v>
      </c>
      <c r="D11" s="27">
        <f>Mapping!W78</f>
        <v>4.7142857142857144</v>
      </c>
      <c r="E11" s="27">
        <f t="shared" si="0"/>
        <v>2.2857142857142856</v>
      </c>
    </row>
    <row r="12" spans="1:5" ht="20.100000000000001" customHeight="1" x14ac:dyDescent="0.25">
      <c r="A12" s="25">
        <f t="shared" si="1"/>
        <v>11</v>
      </c>
      <c r="B12" s="24" t="str">
        <f>Mapping!D85</f>
        <v>Incident Resolution &amp; Prevention</v>
      </c>
      <c r="C12" s="28" t="str">
        <f>Mapping!E85</f>
        <v>IRP</v>
      </c>
      <c r="D12" s="27">
        <f>Mapping!W85</f>
        <v>2.8333333333333335</v>
      </c>
      <c r="E12" s="27">
        <f t="shared" si="0"/>
        <v>4.1666666666666661</v>
      </c>
    </row>
    <row r="13" spans="1:5" ht="20.100000000000001" customHeight="1" x14ac:dyDescent="0.25">
      <c r="A13" s="25">
        <f t="shared" si="1"/>
        <v>12</v>
      </c>
      <c r="B13" s="24" t="str">
        <f>Mapping!D91</f>
        <v>Risk &amp; Opportunity Management</v>
      </c>
      <c r="C13" s="28" t="str">
        <f>Mapping!E91</f>
        <v>RSK</v>
      </c>
      <c r="D13" s="27">
        <f>Mapping!W91</f>
        <v>5</v>
      </c>
      <c r="E13" s="27">
        <f t="shared" si="0"/>
        <v>2</v>
      </c>
    </row>
    <row r="14" spans="1:5" ht="20.100000000000001" customHeight="1" x14ac:dyDescent="0.25">
      <c r="A14" s="25">
        <f t="shared" si="1"/>
        <v>13</v>
      </c>
      <c r="B14" s="24" t="str">
        <f>Mapping!D99</f>
        <v>Enabling Virtual Work</v>
      </c>
      <c r="C14" s="28" t="str">
        <f>Mapping!E99</f>
        <v>EVW</v>
      </c>
      <c r="D14" s="27">
        <f>Mapping!W99</f>
        <v>2.5</v>
      </c>
      <c r="E14" s="27">
        <f t="shared" si="0"/>
        <v>4.5</v>
      </c>
    </row>
    <row r="15" spans="1:5" ht="20.100000000000001" customHeight="1" x14ac:dyDescent="0.25">
      <c r="A15" s="25">
        <f t="shared" si="1"/>
        <v>14</v>
      </c>
      <c r="B15" s="24" t="str">
        <f>Mapping!D105</f>
        <v>Organizational Training</v>
      </c>
      <c r="C15" s="28" t="str">
        <f>Mapping!E105</f>
        <v>OT</v>
      </c>
      <c r="D15" s="27">
        <f>Mapping!W105</f>
        <v>4.333333333333333</v>
      </c>
      <c r="E15" s="27">
        <f t="shared" si="0"/>
        <v>2.666666666666667</v>
      </c>
    </row>
    <row r="16" spans="1:5" ht="20.100000000000001" customHeight="1" x14ac:dyDescent="0.25">
      <c r="A16" s="25">
        <f t="shared" si="1"/>
        <v>15</v>
      </c>
      <c r="B16" s="24" t="str">
        <f>Mapping!D114</f>
        <v>Workforce Empowerment</v>
      </c>
      <c r="C16" s="28" t="str">
        <f>Mapping!E114</f>
        <v>WE</v>
      </c>
      <c r="D16" s="27">
        <f>Mapping!W114</f>
        <v>4.7142857142857144</v>
      </c>
      <c r="E16" s="27">
        <f t="shared" si="0"/>
        <v>2.2857142857142856</v>
      </c>
    </row>
    <row r="17" spans="1:5" ht="20.100000000000001" customHeight="1" x14ac:dyDescent="0.25">
      <c r="A17" s="25">
        <f t="shared" si="1"/>
        <v>16</v>
      </c>
      <c r="B17" s="24" t="str">
        <f>Mapping!D121</f>
        <v>Estimating</v>
      </c>
      <c r="C17" s="28" t="str">
        <f>Mapping!E121</f>
        <v>EST</v>
      </c>
      <c r="D17" s="27">
        <f>Mapping!W121</f>
        <v>2.8333333333333335</v>
      </c>
      <c r="E17" s="27">
        <f t="shared" si="0"/>
        <v>4.1666666666666661</v>
      </c>
    </row>
    <row r="18" spans="1:5" ht="20.100000000000001" customHeight="1" x14ac:dyDescent="0.25">
      <c r="A18" s="25">
        <f t="shared" si="1"/>
        <v>17</v>
      </c>
      <c r="B18" s="24" t="str">
        <f>Mapping!D127</f>
        <v>Monitor &amp; Control</v>
      </c>
      <c r="C18" s="28" t="str">
        <f>Mapping!E127</f>
        <v>MC</v>
      </c>
      <c r="D18" s="27">
        <f>Mapping!W127</f>
        <v>4.5</v>
      </c>
      <c r="E18" s="27">
        <f t="shared" si="0"/>
        <v>2.5</v>
      </c>
    </row>
    <row r="19" spans="1:5" ht="20.100000000000001" customHeight="1" x14ac:dyDescent="0.25">
      <c r="A19" s="25">
        <f t="shared" si="1"/>
        <v>18</v>
      </c>
      <c r="B19" s="24" t="str">
        <f>Mapping!D137</f>
        <v>Planning</v>
      </c>
      <c r="C19" s="28" t="str">
        <f>Mapping!E137</f>
        <v>PLAN</v>
      </c>
      <c r="D19" s="27">
        <f>Mapping!W137</f>
        <v>3.6</v>
      </c>
      <c r="E19" s="27">
        <f t="shared" si="0"/>
        <v>3.4</v>
      </c>
    </row>
    <row r="20" spans="1:5" ht="20.100000000000001" customHeight="1" x14ac:dyDescent="0.25">
      <c r="A20" s="25">
        <f t="shared" si="1"/>
        <v>19</v>
      </c>
      <c r="B20" s="24" t="str">
        <f>Mapping!D152</f>
        <v>Data Management</v>
      </c>
      <c r="C20" s="28" t="str">
        <f>Mapping!E152</f>
        <v>DM</v>
      </c>
      <c r="D20" s="27">
        <f>Mapping!W152</f>
        <v>5.5</v>
      </c>
      <c r="E20" s="27">
        <f t="shared" si="0"/>
        <v>1.5</v>
      </c>
    </row>
    <row r="21" spans="1:5" ht="20.100000000000001" customHeight="1" x14ac:dyDescent="0.25">
      <c r="A21" s="25">
        <f t="shared" si="1"/>
        <v>20</v>
      </c>
      <c r="B21" s="24" t="str">
        <f>Mapping!D158</f>
        <v>Data Quality</v>
      </c>
      <c r="C21" s="28" t="str">
        <f>Mapping!E158</f>
        <v>DQ</v>
      </c>
      <c r="D21" s="27">
        <f>Mapping!W158</f>
        <v>2.7142857142857144</v>
      </c>
      <c r="E21" s="27">
        <f t="shared" si="0"/>
        <v>4.2857142857142856</v>
      </c>
    </row>
    <row r="22" spans="1:5" ht="20.100000000000001" customHeight="1" x14ac:dyDescent="0.25">
      <c r="A22" s="25">
        <f t="shared" si="1"/>
        <v>21</v>
      </c>
      <c r="B22" s="24" t="str">
        <f>Mapping!D165</f>
        <v>Enabling Safety</v>
      </c>
      <c r="C22" s="28" t="str">
        <f>Mapping!E165</f>
        <v>ESAF</v>
      </c>
      <c r="D22" s="27">
        <f>Mapping!W165</f>
        <v>4.75</v>
      </c>
      <c r="E22" s="27">
        <f t="shared" si="0"/>
        <v>2.25</v>
      </c>
    </row>
    <row r="23" spans="1:5" ht="20.100000000000001" customHeight="1" x14ac:dyDescent="0.25">
      <c r="A23" s="25">
        <f t="shared" si="1"/>
        <v>22</v>
      </c>
      <c r="B23" s="24" t="str">
        <f>Mapping!D173</f>
        <v>Enabling Security</v>
      </c>
      <c r="C23" s="28" t="str">
        <f>Mapping!E173</f>
        <v>ESEC</v>
      </c>
      <c r="D23" s="27">
        <f>Mapping!W173</f>
        <v>4.333333333333333</v>
      </c>
      <c r="E23" s="27">
        <f t="shared" si="0"/>
        <v>2.666666666666667</v>
      </c>
    </row>
    <row r="24" spans="1:5" ht="20.100000000000001" customHeight="1" x14ac:dyDescent="0.25">
      <c r="A24" s="25">
        <f t="shared" si="1"/>
        <v>23</v>
      </c>
      <c r="B24" s="24" t="str">
        <f>Mapping!D182</f>
        <v>Managing Security Threats &amp; Vulnerabilities</v>
      </c>
      <c r="C24" s="28" t="str">
        <f>Mapping!E182</f>
        <v>MST</v>
      </c>
      <c r="D24" s="27">
        <f>Mapping!W182</f>
        <v>3.7</v>
      </c>
      <c r="E24" s="27">
        <f t="shared" si="0"/>
        <v>3.3</v>
      </c>
    </row>
    <row r="25" spans="1:5" ht="20.100000000000001" customHeight="1" x14ac:dyDescent="0.25">
      <c r="A25" s="25">
        <f t="shared" si="1"/>
        <v>24</v>
      </c>
      <c r="B25" s="24" t="str">
        <f>Mapping!D192</f>
        <v>Causal Analysis &amp; Resolution</v>
      </c>
      <c r="C25" s="28" t="str">
        <f>Mapping!E192</f>
        <v>CAR</v>
      </c>
      <c r="D25" s="27">
        <f>Mapping!W192</f>
        <v>3.7272727272727271</v>
      </c>
      <c r="E25" s="27">
        <f t="shared" si="0"/>
        <v>3.2727272727272729</v>
      </c>
    </row>
    <row r="26" spans="1:5" ht="20.100000000000001" customHeight="1" x14ac:dyDescent="0.25">
      <c r="A26" s="25">
        <f t="shared" si="1"/>
        <v>25</v>
      </c>
      <c r="B26" s="24" t="str">
        <f>Mapping!D203</f>
        <v>Configuration Management</v>
      </c>
      <c r="C26" s="28" t="str">
        <f>Mapping!E203</f>
        <v>CM</v>
      </c>
      <c r="D26" s="27">
        <f>Mapping!W203</f>
        <v>4</v>
      </c>
      <c r="E26" s="27">
        <f t="shared" si="0"/>
        <v>3</v>
      </c>
    </row>
    <row r="27" spans="1:5" ht="20.100000000000001" customHeight="1" x14ac:dyDescent="0.25">
      <c r="A27" s="25">
        <f t="shared" si="1"/>
        <v>26</v>
      </c>
      <c r="B27" s="24" t="str">
        <f>Mapping!D210</f>
        <v>Decision Analysis &amp; Resolution</v>
      </c>
      <c r="C27" s="28" t="str">
        <f>Mapping!E210</f>
        <v>DAR</v>
      </c>
      <c r="D27" s="27">
        <f>Mapping!W210</f>
        <v>4.75</v>
      </c>
      <c r="E27" s="27">
        <f t="shared" si="0"/>
        <v>2.25</v>
      </c>
    </row>
    <row r="28" spans="1:5" ht="20.100000000000001" customHeight="1" x14ac:dyDescent="0.25">
      <c r="A28" s="25">
        <f t="shared" si="1"/>
        <v>27</v>
      </c>
      <c r="B28" s="24" t="str">
        <f>Mapping!D218</f>
        <v>Managing Performance &amp; Measurement</v>
      </c>
      <c r="C28" s="28" t="str">
        <f>Mapping!E218</f>
        <v>MPM</v>
      </c>
      <c r="D28" s="27">
        <f>Mapping!W218</f>
        <v>3.8636363636363638</v>
      </c>
      <c r="E28" s="27">
        <f t="shared" si="0"/>
        <v>3.1363636363636362</v>
      </c>
    </row>
    <row r="29" spans="1:5" ht="20.100000000000001" customHeight="1" x14ac:dyDescent="0.25">
      <c r="A29" s="25">
        <f t="shared" si="1"/>
        <v>28</v>
      </c>
      <c r="B29" s="24" t="str">
        <f>Mapping!D240</f>
        <v>Process Asset Development</v>
      </c>
      <c r="C29" s="28" t="str">
        <f>Mapping!E240</f>
        <v>PAD</v>
      </c>
      <c r="D29" s="27">
        <f>Mapping!W240</f>
        <v>3.5</v>
      </c>
      <c r="E29" s="27">
        <f t="shared" si="0"/>
        <v>3.5</v>
      </c>
    </row>
    <row r="30" spans="1:5" ht="20.100000000000001" customHeight="1" x14ac:dyDescent="0.25">
      <c r="A30" s="25">
        <f t="shared" si="1"/>
        <v>29</v>
      </c>
      <c r="B30" s="24" t="str">
        <f>Mapping!D250</f>
        <v>Process Management</v>
      </c>
      <c r="C30" s="28" t="str">
        <f>Mapping!E250</f>
        <v>PCM</v>
      </c>
      <c r="D30" s="27">
        <f>Mapping!W250</f>
        <v>4</v>
      </c>
      <c r="E30" s="27">
        <f t="shared" si="0"/>
        <v>3</v>
      </c>
    </row>
    <row r="31" spans="1:5" ht="20.100000000000001" customHeight="1" x14ac:dyDescent="0.25">
      <c r="A31" s="25">
        <f t="shared" si="1"/>
        <v>30</v>
      </c>
      <c r="B31" s="24" t="str">
        <f>Mapping!D262</f>
        <v>Governance</v>
      </c>
      <c r="C31" s="28" t="str">
        <f>Mapping!E262</f>
        <v>GOV</v>
      </c>
      <c r="D31" s="27">
        <f>Mapping!W262</f>
        <v>4.25</v>
      </c>
      <c r="E31" s="27">
        <f t="shared" si="0"/>
        <v>2.75</v>
      </c>
    </row>
    <row r="32" spans="1:5" ht="20.100000000000001" customHeight="1" x14ac:dyDescent="0.25">
      <c r="A32" s="25">
        <f t="shared" si="1"/>
        <v>31</v>
      </c>
      <c r="B32" s="24" t="str">
        <f>Mapping!D270</f>
        <v>Implementation Infrastructure</v>
      </c>
      <c r="C32" s="28" t="str">
        <f>Mapping!E270</f>
        <v>II</v>
      </c>
      <c r="D32" s="27">
        <f>Mapping!W270</f>
        <v>4.7142857142857144</v>
      </c>
      <c r="E32" s="27">
        <f t="shared" si="0"/>
        <v>2.2857142857142856</v>
      </c>
    </row>
  </sheetData>
  <printOptions horizontalCentered="1" verticalCentered="1"/>
  <pageMargins left="0.25" right="0.25" top="0.25" bottom="0.25" header="0" footer="0"/>
  <pageSetup paperSize="135" scale="85" orientation="landscape"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Mapping</vt:lpstr>
      <vt:lpstr>Score</vt:lpstr>
      <vt:lpstr>Mapping!Print_Area</vt:lpstr>
      <vt:lpstr>Mapping!Print_Titles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cp:lastModifiedBy>
  <cp:lastPrinted>2024-11-23T18:28:28Z</cp:lastPrinted>
  <dcterms:created xsi:type="dcterms:W3CDTF">2024-11-11T01:01:48Z</dcterms:created>
  <dcterms:modified xsi:type="dcterms:W3CDTF">2024-11-23T18:28:40Z</dcterms:modified>
</cp:coreProperties>
</file>